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3955" windowHeight="10035" tabRatio="867" firstSheet="24" activeTab="24"/>
  </bookViews>
  <sheets>
    <sheet name="สรุปจำนวนผูเข้ารับการพัฒนา" sheetId="1" state="hidden" r:id="rId1"/>
    <sheet name="ตรัง เขต 1" sheetId="2" state="hidden" r:id="rId2"/>
    <sheet name="Sheet3" sheetId="3" state="hidden" r:id="rId3"/>
    <sheet name="Sheet4" sheetId="4" state="hidden" r:id="rId4"/>
    <sheet name="รุ่น 1-ครู ชน." sheetId="5" state="hidden" r:id="rId5"/>
    <sheet name="รุ่น 1-ครูเชี่ยวชาญ" sheetId="6" state="hidden" r:id="rId6"/>
    <sheet name="รุ่น 1-ผอ-รอง ผอ.ชำนาญการพิเศษ" sheetId="7" state="hidden" r:id="rId7"/>
    <sheet name="รุ่น 1-ผอ-รอง ผอ.เชี่ยวชาญ" sheetId="8" state="hidden" r:id="rId8"/>
    <sheet name="รุ่น 2-คร.ชน." sheetId="9" state="hidden" r:id="rId9"/>
    <sheet name="รุ่น 2-ผอ.ชน" sheetId="10" state="hidden" r:id="rId10"/>
    <sheet name="รุ่น 2-ครู ชช." sheetId="11" state="hidden" r:id="rId11"/>
    <sheet name="รุ่น 3-ครู ชน." sheetId="12" state="hidden" r:id="rId12"/>
    <sheet name="ครูเชี่ยวชาญ รุ่น 3" sheetId="20" state="hidden" r:id="rId13"/>
    <sheet name="รุ่น 3-ครู ชช." sheetId="13" state="hidden" r:id="rId14"/>
    <sheet name="รุ่น 3-ผอ.ชน." sheetId="14" state="hidden" r:id="rId15"/>
    <sheet name="4-ครู-ชน." sheetId="15" state="hidden" r:id="rId16"/>
    <sheet name="ครูชำนาญการพิเศษ รุ่น 4" sheetId="19" state="hidden" r:id="rId17"/>
    <sheet name="ครูชำนาญการพิเศษ รุ่น 5" sheetId="23" state="hidden" r:id="rId18"/>
    <sheet name="ครูชำนาญการพิเศษ รุ่น 6" sheetId="26" state="hidden" r:id="rId19"/>
    <sheet name="4-ผอ.ชน" sheetId="17" state="hidden" r:id="rId20"/>
    <sheet name="ผอ.-รอง ผอ.ชำนาญการพิเศษ รุ่น 4" sheetId="22" state="hidden" r:id="rId21"/>
    <sheet name="4-ครู ชช." sheetId="16" state="hidden" r:id="rId22"/>
    <sheet name="ครู-ชน 7-8" sheetId="24" state="hidden" r:id="rId23"/>
    <sheet name="ครูชำนาญการรุ่น 7-1" sheetId="25" state="hidden" r:id="rId24"/>
    <sheet name="ครูชำนาญการรุ่น 8" sheetId="27" r:id="rId25"/>
    <sheet name="ครู ชน. 9" sheetId="28" state="hidden" r:id="rId26"/>
    <sheet name="2-ผอ.ชช" sheetId="18" state="hidden" r:id="rId27"/>
    <sheet name="5-ผอ.ชน" sheetId="21" state="hidden" r:id="rId28"/>
    <sheet name="ผอ.-รอง ผอ. ชำนาญการพิเศษ 5" sheetId="29" state="hidden" r:id="rId29"/>
    <sheet name="ครูเชี่ยวชาญรุ่น 4" sheetId="30" state="hidden" r:id="rId30"/>
  </sheets>
  <definedNames>
    <definedName name="_xlnm.Print_Titles" localSheetId="26">'2-ผอ.ชช'!$1:$6</definedName>
    <definedName name="_xlnm.Print_Titles" localSheetId="21">'4-ครู ชช.'!$1:$6</definedName>
    <definedName name="_xlnm.Print_Titles" localSheetId="15">'4-ครู-ชน.'!$1:$6</definedName>
    <definedName name="_xlnm.Print_Titles" localSheetId="19">'4-ผอ.ชน'!$1:$6</definedName>
    <definedName name="_xlnm.Print_Titles" localSheetId="27">'5-ผอ.ชน'!$1:$6</definedName>
    <definedName name="_xlnm.Print_Titles" localSheetId="2">Sheet3!$1:$5</definedName>
    <definedName name="_xlnm.Print_Titles" localSheetId="22">'ครู-ชน 7-8'!$1:$6</definedName>
    <definedName name="_xlnm.Print_Titles" localSheetId="16">'ครูชำนาญการพิเศษ รุ่น 4'!$1:$7</definedName>
    <definedName name="_xlnm.Print_Titles" localSheetId="17">'ครูชำนาญการพิเศษ รุ่น 5'!$1:$6</definedName>
    <definedName name="_xlnm.Print_Titles" localSheetId="18">'ครูชำนาญการพิเศษ รุ่น 6'!$1:$6</definedName>
    <definedName name="_xlnm.Print_Titles" localSheetId="23">'ครูชำนาญการรุ่น 7-1'!$1:$6</definedName>
    <definedName name="_xlnm.Print_Titles" localSheetId="24">'ครูชำนาญการรุ่น 8'!$1:$6</definedName>
    <definedName name="_xlnm.Print_Titles" localSheetId="12">'ครูเชี่ยวชาญ รุ่น 3'!$1:$6</definedName>
    <definedName name="_xlnm.Print_Titles" localSheetId="1">'ตรัง เขต 1'!$1:$5</definedName>
    <definedName name="_xlnm.Print_Titles" localSheetId="20">'ผอ.-รอง ผอ.ชำนาญการพิเศษ รุ่น 4'!$1:$6</definedName>
    <definedName name="_xlnm.Print_Titles" localSheetId="4">'รุ่น 1-ครู ชน.'!$1:$6</definedName>
    <definedName name="_xlnm.Print_Titles" localSheetId="5">'รุ่น 1-ครูเชี่ยวชาญ'!$1:$6</definedName>
    <definedName name="_xlnm.Print_Titles" localSheetId="6">'รุ่น 1-ผอ-รอง ผอ.ชำนาญการพิเศษ'!$1:$6</definedName>
    <definedName name="_xlnm.Print_Titles" localSheetId="7">'รุ่น 1-ผอ-รอง ผอ.เชี่ยวชาญ'!$1:$6</definedName>
    <definedName name="_xlnm.Print_Titles" localSheetId="8">'รุ่น 2-คร.ชน.'!$1:$6</definedName>
    <definedName name="_xlnm.Print_Titles" localSheetId="10">'รุ่น 2-ครู ชช.'!$1:$6</definedName>
    <definedName name="_xlnm.Print_Titles" localSheetId="9">'รุ่น 2-ผอ.ชน'!$1:$6</definedName>
    <definedName name="_xlnm.Print_Titles" localSheetId="13">'รุ่น 3-ครู ชช.'!$1:$6</definedName>
    <definedName name="_xlnm.Print_Titles" localSheetId="11">'รุ่น 3-ครู ชน.'!$1:$6</definedName>
    <definedName name="_xlnm.Print_Titles" localSheetId="14">'รุ่น 3-ผอ.ชน.'!$1:$6</definedName>
    <definedName name="_xlnm.Print_Titles" localSheetId="0">สรุปจำนวนผูเข้ารับการพัฒนา!$1:$4</definedName>
  </definedNames>
  <calcPr calcId="125725"/>
</workbook>
</file>

<file path=xl/calcChain.xml><?xml version="1.0" encoding="utf-8"?>
<calcChain xmlns="http://schemas.openxmlformats.org/spreadsheetml/2006/main">
  <c r="Q70" i="30"/>
  <c r="Q53" i="29"/>
  <c r="Q59" i="27"/>
  <c r="Q52" i="28"/>
  <c r="Y56" i="26"/>
  <c r="X56"/>
  <c r="Q60" i="25" l="1"/>
  <c r="Q72" i="21"/>
  <c r="L62" i="23"/>
  <c r="L61"/>
  <c r="L54" i="22" l="1"/>
  <c r="L53"/>
  <c r="L45" i="19" l="1"/>
  <c r="L44"/>
  <c r="M55" i="20" l="1"/>
  <c r="L54"/>
  <c r="K59" i="14"/>
  <c r="K58"/>
  <c r="H59"/>
  <c r="V58"/>
  <c r="L59" i="12" l="1"/>
  <c r="K58"/>
  <c r="W100" i="26" l="1"/>
  <c r="W62" i="23"/>
  <c r="K53" i="10"/>
  <c r="L53" s="1"/>
  <c r="T53" i="22"/>
  <c r="Q74" i="17"/>
  <c r="Q73" i="16"/>
  <c r="G75" i="12" l="1"/>
  <c r="V71" i="14" l="1"/>
  <c r="E74" s="1"/>
  <c r="V91"/>
  <c r="Q260" i="15"/>
  <c r="E73" i="14"/>
  <c r="W60" i="20"/>
  <c r="H63" s="1"/>
  <c r="H62"/>
  <c r="H64" l="1"/>
  <c r="E75" i="14"/>
  <c r="E95"/>
  <c r="U67" i="9" l="1"/>
  <c r="E96" i="14"/>
  <c r="U53" i="10"/>
  <c r="V71" i="12"/>
  <c r="G76" s="1"/>
  <c r="G77" s="1"/>
  <c r="E97" i="14" l="1"/>
  <c r="Q50" i="11"/>
  <c r="AN148" i="1"/>
  <c r="AQ75"/>
  <c r="AQ76"/>
  <c r="AQ77"/>
  <c r="AQ78"/>
  <c r="AQ79"/>
  <c r="AQ80"/>
  <c r="AQ81"/>
  <c r="AQ82"/>
  <c r="AQ83"/>
  <c r="AQ146"/>
  <c r="AQ64"/>
  <c r="AQ65"/>
  <c r="AQ66"/>
  <c r="AQ67"/>
  <c r="AQ68"/>
  <c r="AQ69"/>
  <c r="AQ70"/>
  <c r="AQ71"/>
  <c r="AQ72"/>
  <c r="AQ73"/>
  <c r="AQ74"/>
  <c r="AQ51"/>
  <c r="AQ52"/>
  <c r="AQ53"/>
  <c r="AQ54"/>
  <c r="AQ55"/>
  <c r="AQ56"/>
  <c r="AQ57"/>
  <c r="AQ58"/>
  <c r="AQ59"/>
  <c r="AQ60"/>
  <c r="AQ61"/>
  <c r="AQ62"/>
  <c r="AQ63"/>
  <c r="G61" i="5"/>
  <c r="V54"/>
  <c r="G62" s="1"/>
  <c r="G63" i="7"/>
  <c r="S51"/>
  <c r="G64" s="1"/>
  <c r="I165" i="1"/>
  <c r="Q148"/>
  <c r="F66"/>
  <c r="D66"/>
  <c r="E66"/>
  <c r="G66"/>
  <c r="D64"/>
  <c r="F64"/>
  <c r="E64"/>
  <c r="G64"/>
  <c r="D62"/>
  <c r="E62"/>
  <c r="G62"/>
  <c r="K165"/>
  <c r="AY148"/>
  <c r="AX148"/>
  <c r="AW148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146"/>
  <c r="L82"/>
  <c r="L83"/>
  <c r="L146"/>
  <c r="L70"/>
  <c r="L71"/>
  <c r="L72"/>
  <c r="L73"/>
  <c r="L74"/>
  <c r="L75"/>
  <c r="L76"/>
  <c r="L77"/>
  <c r="L78"/>
  <c r="L79"/>
  <c r="L80"/>
  <c r="L81"/>
  <c r="L59"/>
  <c r="L60"/>
  <c r="L61"/>
  <c r="L62"/>
  <c r="L63"/>
  <c r="L64"/>
  <c r="L65"/>
  <c r="L66"/>
  <c r="L67"/>
  <c r="L68"/>
  <c r="L69"/>
  <c r="AZ67"/>
  <c r="AZ68"/>
  <c r="AZ69"/>
  <c r="AZ70"/>
  <c r="AZ71"/>
  <c r="AZ72"/>
  <c r="AZ73"/>
  <c r="AZ74"/>
  <c r="AZ75"/>
  <c r="AZ76"/>
  <c r="AZ77"/>
  <c r="AZ78"/>
  <c r="AZ79"/>
  <c r="AZ80"/>
  <c r="AZ81"/>
  <c r="AZ82"/>
  <c r="AZ83"/>
  <c r="AZ146"/>
  <c r="H67"/>
  <c r="H68"/>
  <c r="H69"/>
  <c r="H70"/>
  <c r="H71"/>
  <c r="H72"/>
  <c r="H73"/>
  <c r="H74"/>
  <c r="H75"/>
  <c r="H76"/>
  <c r="H77"/>
  <c r="H78"/>
  <c r="H79"/>
  <c r="H80"/>
  <c r="H81"/>
  <c r="H82"/>
  <c r="H83"/>
  <c r="H146"/>
  <c r="AZ59"/>
  <c r="AZ60"/>
  <c r="AZ61"/>
  <c r="AZ62"/>
  <c r="AZ63"/>
  <c r="AZ64"/>
  <c r="AZ65"/>
  <c r="AZ66"/>
  <c r="H59"/>
  <c r="H60"/>
  <c r="H61"/>
  <c r="H63"/>
  <c r="H65"/>
  <c r="AV148"/>
  <c r="AZ52"/>
  <c r="AZ53"/>
  <c r="AZ54"/>
  <c r="AZ55"/>
  <c r="AZ56"/>
  <c r="AZ57"/>
  <c r="AZ58"/>
  <c r="AZ51"/>
  <c r="D51"/>
  <c r="H51" s="1"/>
  <c r="AH51"/>
  <c r="AH52"/>
  <c r="AH53"/>
  <c r="AH54"/>
  <c r="AH55"/>
  <c r="AH56"/>
  <c r="AH57"/>
  <c r="AH58"/>
  <c r="AH147"/>
  <c r="AC51"/>
  <c r="AC52"/>
  <c r="AC53"/>
  <c r="AC54"/>
  <c r="AC55"/>
  <c r="AC56"/>
  <c r="AC57"/>
  <c r="AC58"/>
  <c r="AC147"/>
  <c r="L51"/>
  <c r="L52"/>
  <c r="L53"/>
  <c r="L54"/>
  <c r="L55"/>
  <c r="L56"/>
  <c r="L57"/>
  <c r="L58"/>
  <c r="L147"/>
  <c r="X50"/>
  <c r="H52"/>
  <c r="H53"/>
  <c r="H54"/>
  <c r="H55"/>
  <c r="H56"/>
  <c r="H57"/>
  <c r="H58"/>
  <c r="H147"/>
  <c r="AZ43"/>
  <c r="AZ44"/>
  <c r="AZ45"/>
  <c r="AZ46"/>
  <c r="AZ47"/>
  <c r="AZ48"/>
  <c r="AZ49"/>
  <c r="AZ50"/>
  <c r="AZ147"/>
  <c r="AM44"/>
  <c r="AM45"/>
  <c r="AM46"/>
  <c r="AM47"/>
  <c r="AM48"/>
  <c r="AM49"/>
  <c r="AM50"/>
  <c r="AT148"/>
  <c r="AU44"/>
  <c r="AU45"/>
  <c r="AU46"/>
  <c r="AU47"/>
  <c r="AU48"/>
  <c r="AU49"/>
  <c r="AU50"/>
  <c r="AQ44"/>
  <c r="AQ45"/>
  <c r="AQ46"/>
  <c r="AQ47"/>
  <c r="AQ48"/>
  <c r="AQ49"/>
  <c r="AQ50"/>
  <c r="AH44"/>
  <c r="AH45"/>
  <c r="AH46"/>
  <c r="AH47"/>
  <c r="AH48"/>
  <c r="AH49"/>
  <c r="AC43"/>
  <c r="AC44"/>
  <c r="AC45"/>
  <c r="AC46"/>
  <c r="AC47"/>
  <c r="AC48"/>
  <c r="AC49"/>
  <c r="X43"/>
  <c r="X44"/>
  <c r="X45"/>
  <c r="X46"/>
  <c r="X47"/>
  <c r="X48"/>
  <c r="X49"/>
  <c r="X147"/>
  <c r="L44"/>
  <c r="L45"/>
  <c r="L46"/>
  <c r="L47"/>
  <c r="L48"/>
  <c r="L49"/>
  <c r="L50"/>
  <c r="H44"/>
  <c r="H45"/>
  <c r="H46"/>
  <c r="H47"/>
  <c r="H48"/>
  <c r="H49"/>
  <c r="H50"/>
  <c r="AH43"/>
  <c r="AM43"/>
  <c r="AM147"/>
  <c r="AQ43"/>
  <c r="AQ147"/>
  <c r="AU43"/>
  <c r="AU147"/>
  <c r="L43"/>
  <c r="H43"/>
  <c r="AZ39"/>
  <c r="AZ40"/>
  <c r="AZ41"/>
  <c r="AZ42"/>
  <c r="AZ25"/>
  <c r="AZ26"/>
  <c r="AZ27"/>
  <c r="AZ28"/>
  <c r="AZ29"/>
  <c r="AZ30"/>
  <c r="AZ31"/>
  <c r="AZ32"/>
  <c r="AZ33"/>
  <c r="AZ34"/>
  <c r="AZ35"/>
  <c r="AZ36"/>
  <c r="AZ37"/>
  <c r="AZ38"/>
  <c r="AZ6"/>
  <c r="AZ7"/>
  <c r="AZ8"/>
  <c r="AZ9"/>
  <c r="AZ10"/>
  <c r="AZ11"/>
  <c r="AZ12"/>
  <c r="AZ13"/>
  <c r="AZ14"/>
  <c r="AZ15"/>
  <c r="AZ16"/>
  <c r="AZ17"/>
  <c r="AZ18"/>
  <c r="AZ19"/>
  <c r="AZ20"/>
  <c r="AZ21"/>
  <c r="AZ22"/>
  <c r="AZ23"/>
  <c r="AZ24"/>
  <c r="AZ5"/>
  <c r="H55" i="6"/>
  <c r="T49"/>
  <c r="H56" s="1"/>
  <c r="R21" i="1"/>
  <c r="G54" i="8"/>
  <c r="R35" i="1"/>
  <c r="R29"/>
  <c r="S46" i="8"/>
  <c r="G55" s="1"/>
  <c r="R39" i="1"/>
  <c r="Y37"/>
  <c r="AC37" s="1"/>
  <c r="G37"/>
  <c r="H37" s="1"/>
  <c r="AU37"/>
  <c r="AQ37"/>
  <c r="X37"/>
  <c r="AM37"/>
  <c r="AH37"/>
  <c r="L37"/>
  <c r="Y34"/>
  <c r="AQ34"/>
  <c r="AM34"/>
  <c r="AH34"/>
  <c r="AC34"/>
  <c r="X34"/>
  <c r="L34"/>
  <c r="H34"/>
  <c r="O148"/>
  <c r="P148"/>
  <c r="N148"/>
  <c r="R15"/>
  <c r="E36"/>
  <c r="D36"/>
  <c r="L36"/>
  <c r="AF36"/>
  <c r="AE36"/>
  <c r="Y36"/>
  <c r="AA36"/>
  <c r="F36"/>
  <c r="AU36"/>
  <c r="AQ36"/>
  <c r="AM36"/>
  <c r="X36"/>
  <c r="AS148"/>
  <c r="AR148"/>
  <c r="AU31"/>
  <c r="AU32"/>
  <c r="AU33"/>
  <c r="AU35"/>
  <c r="AU38"/>
  <c r="AU39"/>
  <c r="AU40"/>
  <c r="AU41"/>
  <c r="AU42"/>
  <c r="AU20"/>
  <c r="AU21"/>
  <c r="AU22"/>
  <c r="AU23"/>
  <c r="AU24"/>
  <c r="AU25"/>
  <c r="AU26"/>
  <c r="AU27"/>
  <c r="AU28"/>
  <c r="AU29"/>
  <c r="AU30"/>
  <c r="AU6"/>
  <c r="AU7"/>
  <c r="AU8"/>
  <c r="AU9"/>
  <c r="AU10"/>
  <c r="AU11"/>
  <c r="AU12"/>
  <c r="AU13"/>
  <c r="AU14"/>
  <c r="AU15"/>
  <c r="AU16"/>
  <c r="AU17"/>
  <c r="AU18"/>
  <c r="AU19"/>
  <c r="AU5"/>
  <c r="E165"/>
  <c r="F165"/>
  <c r="D165"/>
  <c r="G162"/>
  <c r="G163"/>
  <c r="G164"/>
  <c r="G161"/>
  <c r="AO148"/>
  <c r="AP148"/>
  <c r="AQ40"/>
  <c r="AQ41"/>
  <c r="AQ42"/>
  <c r="AQ23"/>
  <c r="AQ24"/>
  <c r="AQ25"/>
  <c r="AQ26"/>
  <c r="AQ27"/>
  <c r="AQ28"/>
  <c r="AQ29"/>
  <c r="AQ30"/>
  <c r="AQ31"/>
  <c r="AQ32"/>
  <c r="AQ33"/>
  <c r="AQ35"/>
  <c r="AQ38"/>
  <c r="AQ39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5"/>
  <c r="AL38"/>
  <c r="AL148" s="1"/>
  <c r="AJ14"/>
  <c r="AM14" s="1"/>
  <c r="AJ8"/>
  <c r="AM8" s="1"/>
  <c r="AM5"/>
  <c r="AM15"/>
  <c r="AK13"/>
  <c r="AI148"/>
  <c r="AM29"/>
  <c r="AM30"/>
  <c r="AM31"/>
  <c r="AM32"/>
  <c r="AM33"/>
  <c r="AM35"/>
  <c r="AM39"/>
  <c r="AM40"/>
  <c r="AM41"/>
  <c r="AM42"/>
  <c r="AM24"/>
  <c r="AM25"/>
  <c r="AM26"/>
  <c r="AM27"/>
  <c r="AM28"/>
  <c r="AM6"/>
  <c r="AM7"/>
  <c r="AM9"/>
  <c r="AM10"/>
  <c r="AM11"/>
  <c r="AM12"/>
  <c r="AM16"/>
  <c r="AM17"/>
  <c r="AM18"/>
  <c r="AM19"/>
  <c r="AM20"/>
  <c r="AM21"/>
  <c r="AM22"/>
  <c r="AM23"/>
  <c r="AD35"/>
  <c r="AF35"/>
  <c r="AA35"/>
  <c r="AC35" s="1"/>
  <c r="K35"/>
  <c r="L35" s="1"/>
  <c r="D35"/>
  <c r="F35"/>
  <c r="E35"/>
  <c r="AF33"/>
  <c r="AD33"/>
  <c r="Y33"/>
  <c r="K33"/>
  <c r="J33"/>
  <c r="AC32"/>
  <c r="X32"/>
  <c r="X33"/>
  <c r="X35"/>
  <c r="F33"/>
  <c r="D33"/>
  <c r="K38"/>
  <c r="J38"/>
  <c r="F38"/>
  <c r="AD38"/>
  <c r="AH38" s="1"/>
  <c r="AH32"/>
  <c r="L32"/>
  <c r="H32"/>
  <c r="AF30"/>
  <c r="AD30"/>
  <c r="K30"/>
  <c r="J30"/>
  <c r="F30"/>
  <c r="D30"/>
  <c r="AG39"/>
  <c r="AF39"/>
  <c r="AE39"/>
  <c r="AD39"/>
  <c r="Y39"/>
  <c r="AC39" s="1"/>
  <c r="K39"/>
  <c r="J39"/>
  <c r="G39"/>
  <c r="F39"/>
  <c r="E39"/>
  <c r="D39"/>
  <c r="AH27"/>
  <c r="AH28"/>
  <c r="AH29"/>
  <c r="AH31"/>
  <c r="AH40"/>
  <c r="AC27"/>
  <c r="AC28"/>
  <c r="AC29"/>
  <c r="AC30"/>
  <c r="AC31"/>
  <c r="AC40"/>
  <c r="X27"/>
  <c r="X28"/>
  <c r="X29"/>
  <c r="X30"/>
  <c r="X31"/>
  <c r="X38"/>
  <c r="X39"/>
  <c r="X40"/>
  <c r="L27"/>
  <c r="L28"/>
  <c r="L29"/>
  <c r="L31"/>
  <c r="L40"/>
  <c r="H27"/>
  <c r="H28"/>
  <c r="H29"/>
  <c r="H31"/>
  <c r="H40"/>
  <c r="AG148"/>
  <c r="AH26"/>
  <c r="AH41"/>
  <c r="AH42"/>
  <c r="AH19"/>
  <c r="AH20"/>
  <c r="AH21"/>
  <c r="AH22"/>
  <c r="AH23"/>
  <c r="AH24"/>
  <c r="AH25"/>
  <c r="AH6"/>
  <c r="AH7"/>
  <c r="AH8"/>
  <c r="AH9"/>
  <c r="AH10"/>
  <c r="AH11"/>
  <c r="AH12"/>
  <c r="AH13"/>
  <c r="AH14"/>
  <c r="AH15"/>
  <c r="AH16"/>
  <c r="AH17"/>
  <c r="AH18"/>
  <c r="AH5"/>
  <c r="AB148"/>
  <c r="Z148"/>
  <c r="W148"/>
  <c r="V148"/>
  <c r="U148"/>
  <c r="T148"/>
  <c r="AA15"/>
  <c r="AA13"/>
  <c r="Y13"/>
  <c r="AC20"/>
  <c r="AC21"/>
  <c r="AC22"/>
  <c r="AC23"/>
  <c r="AC24"/>
  <c r="AC25"/>
  <c r="AC26"/>
  <c r="AC41"/>
  <c r="AC42"/>
  <c r="AC6"/>
  <c r="AC7"/>
  <c r="AC8"/>
  <c r="AC9"/>
  <c r="AC10"/>
  <c r="AC11"/>
  <c r="AC12"/>
  <c r="AC14"/>
  <c r="AC15"/>
  <c r="AC16"/>
  <c r="AC17"/>
  <c r="AC18"/>
  <c r="AC19"/>
  <c r="AC5"/>
  <c r="X26"/>
  <c r="X41"/>
  <c r="X42"/>
  <c r="X14"/>
  <c r="X15"/>
  <c r="X16"/>
  <c r="X17"/>
  <c r="X18"/>
  <c r="X19"/>
  <c r="X20"/>
  <c r="X21"/>
  <c r="X22"/>
  <c r="X23"/>
  <c r="X24"/>
  <c r="X25"/>
  <c r="X6"/>
  <c r="X7"/>
  <c r="X8"/>
  <c r="X9"/>
  <c r="X10"/>
  <c r="X11"/>
  <c r="X12"/>
  <c r="X13"/>
  <c r="X5"/>
  <c r="K25"/>
  <c r="J25"/>
  <c r="K20"/>
  <c r="J20"/>
  <c r="K17"/>
  <c r="L17" s="1"/>
  <c r="K14"/>
  <c r="J14"/>
  <c r="K15"/>
  <c r="J15"/>
  <c r="K13"/>
  <c r="J13"/>
  <c r="K10"/>
  <c r="L10" s="1"/>
  <c r="K8"/>
  <c r="I8"/>
  <c r="I148" s="1"/>
  <c r="L22"/>
  <c r="L23"/>
  <c r="L24"/>
  <c r="L26"/>
  <c r="L41"/>
  <c r="L42"/>
  <c r="L6"/>
  <c r="L7"/>
  <c r="L9"/>
  <c r="L11"/>
  <c r="L12"/>
  <c r="L16"/>
  <c r="L18"/>
  <c r="L19"/>
  <c r="L21"/>
  <c r="L5"/>
  <c r="E25"/>
  <c r="G25"/>
  <c r="F25"/>
  <c r="D25"/>
  <c r="H24"/>
  <c r="H26"/>
  <c r="H21"/>
  <c r="H22"/>
  <c r="H23"/>
  <c r="E20"/>
  <c r="D20"/>
  <c r="H18"/>
  <c r="H19"/>
  <c r="H41"/>
  <c r="H17"/>
  <c r="D16"/>
  <c r="F16"/>
  <c r="E15"/>
  <c r="G15"/>
  <c r="D14"/>
  <c r="E14"/>
  <c r="F14"/>
  <c r="G14"/>
  <c r="F13"/>
  <c r="D13"/>
  <c r="G10"/>
  <c r="F10"/>
  <c r="E10"/>
  <c r="D10"/>
  <c r="H6"/>
  <c r="H7"/>
  <c r="H8"/>
  <c r="H9"/>
  <c r="H11"/>
  <c r="H12"/>
  <c r="H42"/>
  <c r="H5"/>
  <c r="AQ148" l="1"/>
  <c r="K148"/>
  <c r="G148"/>
  <c r="H161" s="1"/>
  <c r="J161" s="1"/>
  <c r="F148"/>
  <c r="AM38"/>
  <c r="G65" i="7"/>
  <c r="H66" i="1"/>
  <c r="D148"/>
  <c r="H162" s="1"/>
  <c r="J162" s="1"/>
  <c r="H64"/>
  <c r="E148"/>
  <c r="H163" s="1"/>
  <c r="J163" s="1"/>
  <c r="H62"/>
  <c r="G63" i="5"/>
  <c r="AZ149" i="1"/>
  <c r="AZ148"/>
  <c r="H57" i="6"/>
  <c r="G56" i="8"/>
  <c r="R148" i="1"/>
  <c r="AC36"/>
  <c r="AH36"/>
  <c r="H36"/>
  <c r="L25"/>
  <c r="X149"/>
  <c r="H33"/>
  <c r="AU149"/>
  <c r="AU148"/>
  <c r="H20"/>
  <c r="G165"/>
  <c r="AQ149"/>
  <c r="AJ148"/>
  <c r="AK148"/>
  <c r="AM13"/>
  <c r="H35"/>
  <c r="H25"/>
  <c r="L15"/>
  <c r="L20"/>
  <c r="L39"/>
  <c r="S39" s="1"/>
  <c r="AH35"/>
  <c r="AA148"/>
  <c r="AH33"/>
  <c r="AC33"/>
  <c r="Y148"/>
  <c r="L33"/>
  <c r="H38"/>
  <c r="AC38"/>
  <c r="L38"/>
  <c r="AH30"/>
  <c r="AF148"/>
  <c r="AD148"/>
  <c r="L30"/>
  <c r="J148"/>
  <c r="H30"/>
  <c r="AH39"/>
  <c r="AE148"/>
  <c r="H39"/>
  <c r="AC13"/>
  <c r="X148"/>
  <c r="L14"/>
  <c r="L13"/>
  <c r="L8"/>
  <c r="H16"/>
  <c r="H164"/>
  <c r="J164" s="1"/>
  <c r="H15"/>
  <c r="S15" s="1"/>
  <c r="H14"/>
  <c r="H13"/>
  <c r="H10"/>
  <c r="AM148" l="1"/>
  <c r="H148"/>
  <c r="H166" s="1"/>
  <c r="H149"/>
  <c r="H165"/>
  <c r="J165" s="1"/>
  <c r="AM149"/>
  <c r="AC149"/>
  <c r="AH148"/>
  <c r="AC148"/>
  <c r="L148"/>
  <c r="AH149"/>
  <c r="AH50" l="1"/>
  <c r="AC50" l="1"/>
</calcChain>
</file>

<file path=xl/sharedStrings.xml><?xml version="1.0" encoding="utf-8"?>
<sst xmlns="http://schemas.openxmlformats.org/spreadsheetml/2006/main" count="19262" uniqueCount="5243">
  <si>
    <t>การพัฒนาข้าราชการครูและบุคลากรทางการศึกษาก่อนแต่งตั้งให้มีและเลื่อนวิทยฐานะเป็นชำนาญการพิเศษและเชี่ยวชาญ</t>
  </si>
  <si>
    <t>หน่วยงาน</t>
  </si>
  <si>
    <t>ที่</t>
  </si>
  <si>
    <t>ครูชำนาญการพิเศษ</t>
  </si>
  <si>
    <t>ครูเชี่ยวชาญ</t>
  </si>
  <si>
    <t>ผอ./รองผอ.ชำนาญการพิเศษ</t>
  </si>
  <si>
    <t>จำนวนผู้เข้ารับการพัฒนา (คน)</t>
  </si>
  <si>
    <t>ผอ./รอง ผอ.เชี่ยวชาญ</t>
  </si>
  <si>
    <t>สำนักงานเขตพื้นที่การศึกษาประถมศึกษาตรัง เขต 1</t>
  </si>
  <si>
    <t>สำนักงานเขตพื้นที่การศึกษาประถมศึกษาพังงา</t>
  </si>
  <si>
    <t>รวม</t>
  </si>
  <si>
    <t>สำนักงานเขตพื้นที่การศึกษาประถมศึกษานราธิวาส เขต 2</t>
  </si>
  <si>
    <t>สำนักงานเขตพื้นที่การศึกษาประถมศึกษาพัทลุง เขต 2</t>
  </si>
  <si>
    <t>สำนักงานเขตพื้นที่การศึกษามัธยมศึกษา เขต 15</t>
  </si>
  <si>
    <t>สำนักงานเขตพื้นที่การศึกษาประถมศึกษาสงขลา เขต 3</t>
  </si>
  <si>
    <t>สำนักงานเขตพื้นที่การศึกษาประถมศึกษาปัตตานี เขต 1</t>
  </si>
  <si>
    <t>สำนักงานเขตพื้นที่การศึกษาประถมศึกษานราธิวาส เขต 3</t>
  </si>
  <si>
    <t>สำนักงานเขตพื้นที่การศึกษาประถมศึกษานครศรีธรรมราช เขต 4</t>
  </si>
  <si>
    <t>สำนักงานเขตพื้นที่การศึกษาประถมศึกษาสงขลา เขต 2</t>
  </si>
  <si>
    <t>สำนักงานเขตพื้นที่การศึกษาประถมศึกษาตรัง เขต 2</t>
  </si>
  <si>
    <t>สำนักงานเขตพื้นที่การศึกษาประถมศึกษายะลา เขต 1</t>
  </si>
  <si>
    <t>สำนักงานเขตพื้นที่การศึกษาประถมศึกษายะลา เขต 3</t>
  </si>
  <si>
    <t>สำนักงานเขตพื้นที่การศึกษาประถมศึกษาปัตตานี เขต 2</t>
  </si>
  <si>
    <t>สำนักงานเขตพื้นที่การศึกษาประถมศึกษาชุมพร เขต 2</t>
  </si>
  <si>
    <t>สำนักงานเขตพื้นที่การศึกษาประถมศึกษาสงขลา เขต 1</t>
  </si>
  <si>
    <t>สำนักงานเขตพื้นที่การศึกษาประถมศึกษาภูเก็ต</t>
  </si>
  <si>
    <t>สถาบันบัณฑิตพัฒนศิลป์</t>
  </si>
  <si>
    <t>สำนักงานเขตพื้นที่การศึกษามัธยมศึกษา เขต 11</t>
  </si>
  <si>
    <t>สำนักงานเขตพื้นที่การศึกษาประถมศึกษาสุราษฎร์ธานี เขต 3</t>
  </si>
  <si>
    <t>สำนักงานเขตพื้นที่การศึกษาประถมศึกษาปัตตานี เขต 3</t>
  </si>
  <si>
    <t>สำนักงานเขตพื้นที่การศึกษาประถมศึกษาพัทลุง เขต 1</t>
  </si>
  <si>
    <t>สำนักงานเขตพื้นที่การศึกษาประถมศึกษากาญจนบุรี เขต 3</t>
  </si>
  <si>
    <t>แบบสรุปรายชื่อผู้เข้ารับการพัฒนาข้าราชการครูและบุคลากรทางการศึกษา</t>
  </si>
  <si>
    <t>ลำดับที่</t>
  </si>
  <si>
    <t>ชื่อ-สกุล</t>
  </si>
  <si>
    <t>ตำแหน่งปัจจุบัน</t>
  </si>
  <si>
    <t>โรงเรียน</t>
  </si>
  <si>
    <t>ที่อยู่ปัจจุบัน/โทรศัพท์ที่ติดต่อได้</t>
  </si>
  <si>
    <t>สถานะตามคุณสมบัติ</t>
  </si>
  <si>
    <t>ผลงานผ่านแล้ว</t>
  </si>
  <si>
    <t>ผลงานอยู่ระหว่างการพิจารณา</t>
  </si>
  <si>
    <t>ยังไม่ได้ส่งผลงาน</t>
  </si>
  <si>
    <t>พัฒนาวิทยฐานะ</t>
  </si>
  <si>
    <t>ชำนาญการพิเศษ</t>
  </si>
  <si>
    <t>เชี่ยวชาญ</t>
  </si>
  <si>
    <t>นาย</t>
  </si>
  <si>
    <t>ศักดา</t>
  </si>
  <si>
    <t>ไพสมบูรณ์</t>
  </si>
  <si>
    <t>ผู้อำนวยการสถานศึกษา</t>
  </si>
  <si>
    <t>บ้านหนองชุมแสง</t>
  </si>
  <si>
    <t>/</t>
  </si>
  <si>
    <t>วิเชียร</t>
  </si>
  <si>
    <t>ใจทน</t>
  </si>
  <si>
    <t>บ้านบางด้วน</t>
  </si>
  <si>
    <t>นางสาว</t>
  </si>
  <si>
    <t>วันดี</t>
  </si>
  <si>
    <t>โต๊ะดำ</t>
  </si>
  <si>
    <t>ครู</t>
  </si>
  <si>
    <t>นาง</t>
  </si>
  <si>
    <t>กรสิวรรณ์</t>
  </si>
  <si>
    <t>เธียรโชติ</t>
  </si>
  <si>
    <t>บ้านคลองลำปริง</t>
  </si>
  <si>
    <t>จิรารัตน์</t>
  </si>
  <si>
    <t>ดำคง</t>
  </si>
  <si>
    <t>ชาคิณี</t>
  </si>
  <si>
    <t>กาญจนาสน์</t>
  </si>
  <si>
    <t>มานะ</t>
  </si>
  <si>
    <t>มีมาก</t>
  </si>
  <si>
    <t>บ้านห้วยด้วน</t>
  </si>
  <si>
    <t xml:space="preserve">108/5  หมู่ 1  ต.ย่านตาขาว  อ.ย่านตาขาว  จ.ตรัง  92140  </t>
  </si>
  <si>
    <t>จุรีรัตน์</t>
  </si>
  <si>
    <t>สุขศรีเพ็ง</t>
  </si>
  <si>
    <t>บ้านห้วยลึก</t>
  </si>
  <si>
    <t>พิทักษ์</t>
  </si>
  <si>
    <t>แก้วในเมฆ</t>
  </si>
  <si>
    <t>บ้านหนองเจ็ดบาท</t>
  </si>
  <si>
    <t>71/1  หมู่ 3  ต.นาตาล่วง  อ.เมือง  จ.ตรัง  92000</t>
  </si>
  <si>
    <t>ภาวิณี</t>
  </si>
  <si>
    <t>ลีลาชุติพงศ์</t>
  </si>
  <si>
    <t>บ้านท่าข้าม</t>
  </si>
  <si>
    <t>สุรัตยา</t>
  </si>
  <si>
    <t>หยังหลัง</t>
  </si>
  <si>
    <t>อนงค์</t>
  </si>
  <si>
    <t>เอียดแจ่ม</t>
  </si>
  <si>
    <t>3/9  หมู่ 1  ต.ท่าข้าม  อ.ปะเหลียน  จ.ตรัง  92120</t>
  </si>
  <si>
    <t>สุนทรี</t>
  </si>
  <si>
    <t>ศรีพล</t>
  </si>
  <si>
    <t>บ้านควนไม้ดำ</t>
  </si>
  <si>
    <t>เรณู</t>
  </si>
  <si>
    <t>วารินสะอาด</t>
  </si>
  <si>
    <t>102/3  หมู่ 7  ต.ทุ่งยาว  อ.ปะเหลียน  จ.ตรัง  92180</t>
  </si>
  <si>
    <t>สมนึก</t>
  </si>
  <si>
    <t>เอียดตรง</t>
  </si>
  <si>
    <t>บ้านในควน</t>
  </si>
  <si>
    <t>ธนัชชา</t>
  </si>
  <si>
    <t>ศรีสวัสดิ์</t>
  </si>
  <si>
    <t>บุญทิพย์</t>
  </si>
  <si>
    <t>จิตบุญ</t>
  </si>
  <si>
    <t>วัดอัมพวัน</t>
  </si>
  <si>
    <t>คนึงนิตย์</t>
  </si>
  <si>
    <t>มกรพันธุ์</t>
  </si>
  <si>
    <t>วัดไทรงาม</t>
  </si>
  <si>
    <t>ประไพ</t>
  </si>
  <si>
    <t>พรหมมี</t>
  </si>
  <si>
    <t>วัดไทรทอง</t>
  </si>
  <si>
    <t>โรงเรียนวัดไทรทอง  หมู่ 11  ต.โคกสะบ้า  อ.นาโยง  จ.ตรัง</t>
  </si>
  <si>
    <t>รัตนาภรณ์</t>
  </si>
  <si>
    <t>อุทิศสาร</t>
  </si>
  <si>
    <t>จุรี</t>
  </si>
  <si>
    <t>สุดเม่ง</t>
  </si>
  <si>
    <t>นัดดานิตย์</t>
  </si>
  <si>
    <t>ทองเดช</t>
  </si>
  <si>
    <t>ระหว่างพิจารณา</t>
  </si>
  <si>
    <t>ยังไม่ส่งผลงาน</t>
  </si>
  <si>
    <t>มี ผอ. 1 ราย ไม่ได้ระบุสถานะ</t>
  </si>
  <si>
    <t>มีครู 1 ราย ไม่ได้ระบุสถานะ</t>
  </si>
  <si>
    <t>มีครู 2 ราย ไม่ได้ระบุสถานะ</t>
  </si>
  <si>
    <t>มีครู 1 ราย ไม่ได้ระบุสถานะ และครูอีก 1 รายไม่ได้ระบุว่าจะพัฒนาหลักสูตรใด</t>
  </si>
  <si>
    <t>มีครู 1 ราย ไม่ได้ระบุสถานะ และหลักสูตรที่จะพัฒนา</t>
  </si>
  <si>
    <t>วินัย</t>
  </si>
  <si>
    <t>ธนไพศาลศิลป์</t>
  </si>
  <si>
    <t>บ้านม่วงทวน</t>
  </si>
  <si>
    <t>533  ม.1  ต.ปากพะยูน  อ.ปากพะยูน  จ.พัทลุง</t>
  </si>
  <si>
    <t>โทรศัพท์</t>
  </si>
  <si>
    <t>083-5146459</t>
  </si>
  <si>
    <t>สุดา</t>
  </si>
  <si>
    <t>เสาะสุวรรณ</t>
  </si>
  <si>
    <t>ประภาพร</t>
  </si>
  <si>
    <t>ปล้องอ่อน</t>
  </si>
  <si>
    <t>บ้านพรุนายขาว</t>
  </si>
  <si>
    <t>ร.ร.บ้านพรุนายขาว  ม.7  ต.คลองใหญ่  อ.ตะโหมด  จ.พัทลุง</t>
  </si>
  <si>
    <t>สงยัง</t>
  </si>
  <si>
    <t>เกศรี</t>
  </si>
  <si>
    <t>ชนะสิทธิ์</t>
  </si>
  <si>
    <t>สัมผัส</t>
  </si>
  <si>
    <t>หมื่นหนู</t>
  </si>
  <si>
    <t>อนุบาลปากพะยูน</t>
  </si>
  <si>
    <t>ร.ร.อนุบาลปากพะยูน  อ.ปากพะยูน  จ.พัทลุง</t>
  </si>
  <si>
    <t>ผอ.ชำนาญการพิเศษ</t>
  </si>
  <si>
    <t>ผอ.เชี่ยวชาญ</t>
  </si>
  <si>
    <t>หมายเหตุ</t>
  </si>
  <si>
    <t>พรพรรณ</t>
  </si>
  <si>
    <t>พิรุณ</t>
  </si>
  <si>
    <t>ผอ.โรงเรียน</t>
  </si>
  <si>
    <t>บ้านสะพานหัก</t>
  </si>
  <si>
    <t>75/351  ม.7  ต.เขารูปช้าง  อ.เมือง  จ.สงขลา</t>
  </si>
  <si>
    <t>080-1383718</t>
  </si>
  <si>
    <t>สนง.เขต พ.ท.การศึกษาประถมศึกษาพัทลุง เขต 2</t>
  </si>
  <si>
    <t>ประถมศึกษาสงขลา เขต 3</t>
  </si>
  <si>
    <t>ประทุมมาส</t>
  </si>
  <si>
    <t>รู้ยิ่ง</t>
  </si>
  <si>
    <t>ประถมศึกษานครศรีธรรมราช เขต 4</t>
  </si>
  <si>
    <t>ผอ.รร.วัดป่า (โมคลาน)</t>
  </si>
  <si>
    <t>วัดป่า (โมคลาน)</t>
  </si>
  <si>
    <t>49  ม.9  ต.ท่าขึ้น  อ.ท่าศาลา  จ.นครศรีธรรมราช</t>
  </si>
  <si>
    <t>089-4690992</t>
  </si>
  <si>
    <t>พัทธนันท์</t>
  </si>
  <si>
    <t>นิลพัฒน์</t>
  </si>
  <si>
    <t>ผอ.รร.วัดป่า (ท่าขึ้น)</t>
  </si>
  <si>
    <t>วัดป่า (ท่าขึ้น)</t>
  </si>
  <si>
    <t>76  ม.6  ต.ดอนตะโก  อ.ท่าศาลา  จ.นครศรีธรรมราช</t>
  </si>
  <si>
    <t>089-5931873</t>
  </si>
  <si>
    <t>อรทัย</t>
  </si>
  <si>
    <t>เกิดภิบาล</t>
  </si>
  <si>
    <t>ประถมศึกษาตรัง เขต 2</t>
  </si>
  <si>
    <t>บ้านป่ากอ</t>
  </si>
  <si>
    <t>26/2  ม.3  ต.เขากอบ  อ.ห้วยยอด  จ.ตรัง</t>
  </si>
  <si>
    <t>086-9458713</t>
  </si>
  <si>
    <t>มาตา</t>
  </si>
  <si>
    <t>แก้วเซ่ง</t>
  </si>
  <si>
    <t>บ้านหนองสองพี่น้อง</t>
  </si>
  <si>
    <t>4  ม.2  ต.เขาขาว  อ.ห้วยยอด  จ.ตรัง</t>
  </si>
  <si>
    <t>084-8899686</t>
  </si>
  <si>
    <t>สำนักงานเขตพื้นที่การศึกษาประถมศึกษายะลา เขต 2</t>
  </si>
  <si>
    <t>สำนักงานเขตพื้นที่การศึกษาประถมศึกษาสุราษฎร์ธานี เขต 1</t>
  </si>
  <si>
    <t>สำนักงานเขตพื้นที่การศึกษามัธยมศึกษา เขต 14</t>
  </si>
  <si>
    <t>สำนักงานเขตพื้นที่การศึกษามัธยมศึกษา เขต 13</t>
  </si>
  <si>
    <t>สำนักงานเขตพื้นที่การศึกษาประถมศึกษาสตูล</t>
  </si>
  <si>
    <t>สำนักงานเขตพื้นที่การศึกษาประถมศึกษาระนอง</t>
  </si>
  <si>
    <t>สำนักงานเขตพื้นที่การศึกษาประถมศึกษากระบี่</t>
  </si>
  <si>
    <t>สำนักงานเขตพื้นที่การศึกษามัธยมศึกษา เขต 16</t>
  </si>
  <si>
    <t>สำนักงานเขตพื้นที่การศึกษาประถมศึกษานราธิวาส เขต 1</t>
  </si>
  <si>
    <t>อ้างอิง</t>
  </si>
  <si>
    <t>99 หมู่ 6  ต.บ้านโพธิ์  อ.เมือง  จ.ตรัง  92000</t>
  </si>
  <si>
    <t>ประถมศึกษาตรัง เขต 1</t>
  </si>
  <si>
    <t>081-39657947</t>
  </si>
  <si>
    <t>มาโนช</t>
  </si>
  <si>
    <t>โสธารัตน์</t>
  </si>
  <si>
    <t>บ้านลำแคลง</t>
  </si>
  <si>
    <t>131  หมู่ 2  ต.หนองบ่อ  อ.ย่านตาขาว  จ.ตรัง</t>
  </si>
  <si>
    <t>086-9648382</t>
  </si>
  <si>
    <t>ปรียา</t>
  </si>
  <si>
    <t>สุนทรถิรพงศ์</t>
  </si>
  <si>
    <t>ประถมศึกษานราธิวาส เขต 2</t>
  </si>
  <si>
    <t>บ้านบาโง</t>
  </si>
  <si>
    <t>ผอ.รร.</t>
  </si>
  <si>
    <t>21/24  หมู่ที่ 3  ต.ฆอเลาะ  อ.แว้ง  จ.นราธิวาส</t>
  </si>
  <si>
    <t>089-2932399</t>
  </si>
  <si>
    <t>แสงจันทร์</t>
  </si>
  <si>
    <t>แพรกสงฆ์</t>
  </si>
  <si>
    <t>บ้านสำนักม่วง</t>
  </si>
  <si>
    <t>086-2699278</t>
  </si>
  <si>
    <t>สมศรี</t>
  </si>
  <si>
    <t>สุริญ</t>
  </si>
  <si>
    <t>แก้วบุญส่ง</t>
  </si>
  <si>
    <t>316  ม.3  ต.ท่าศาลา  อ.ท่าศาลา  จ.นครศรีธรรมราช</t>
  </si>
  <si>
    <t>086-2780424</t>
  </si>
  <si>
    <t>สกุลรัตน์</t>
  </si>
  <si>
    <t>ศาลิคุปต</t>
  </si>
  <si>
    <t>บ้านอินทนิน</t>
  </si>
  <si>
    <t>40  ม.7  ต.สระแก้ว  อ.ท่าศาลา  จ.นครศรีธรรมราช</t>
  </si>
  <si>
    <t>089-5934891</t>
  </si>
  <si>
    <t>มงคล</t>
  </si>
  <si>
    <t>ปรีชาชาญ</t>
  </si>
  <si>
    <t>บ้านปากลง</t>
  </si>
  <si>
    <t>100  ม.5  ต.นาทราย  อ.เมือง  จ.นครศรีธรรมราช</t>
  </si>
  <si>
    <t>084-7449598</t>
  </si>
  <si>
    <t>ฉัตรชัย</t>
  </si>
  <si>
    <t>ไตรเมศร์</t>
  </si>
  <si>
    <t>วัดจันพอ</t>
  </si>
  <si>
    <t>151/3  ม.1  ต.พรหมโลก  อ.พรหมคีรี  จ.นครศรีธรรมราช</t>
  </si>
  <si>
    <t>085-2410759</t>
  </si>
  <si>
    <t>ขวัญตา</t>
  </si>
  <si>
    <t>นวลแป้น</t>
  </si>
  <si>
    <t>วัดน้ำตก</t>
  </si>
  <si>
    <t>24/1  ม.5  ต.ทอนหงส์  อ.พรหมคีรี  จ.นครศรีธรรมราช</t>
  </si>
  <si>
    <t>075-751725</t>
  </si>
  <si>
    <t>จรัญ</t>
  </si>
  <si>
    <t>เพ็ญพงศ์</t>
  </si>
  <si>
    <t>วัดพระเลียบ</t>
  </si>
  <si>
    <t>81/2  ม.2  ต.ท่าศาลา  อ.ท่าศาลา  จ.นครศรีธรรมราช</t>
  </si>
  <si>
    <t>085-5733533</t>
  </si>
  <si>
    <t>ดารุณี</t>
  </si>
  <si>
    <t>บุญวิก</t>
  </si>
  <si>
    <t>รร.บ้านอินทนิน  ม.8  ต.สระแก้ว  อ.ท่าศาลา  จ.นครศรีธรรมราช</t>
  </si>
  <si>
    <t>081-8932419</t>
  </si>
  <si>
    <t>มลิวัลย์</t>
  </si>
  <si>
    <t>พาศรี</t>
  </si>
  <si>
    <t>64/1  ม.2  ต.ไทยบุรี  อ.ท่าศาลา  จ.นครศรีธรรมราช</t>
  </si>
  <si>
    <t>088-4514922</t>
  </si>
  <si>
    <t>ว่าที่ ร.ต.</t>
  </si>
  <si>
    <t>รอง ผอ.รร.</t>
  </si>
  <si>
    <t>ว่าที่ ร.ต.หญิง</t>
  </si>
  <si>
    <t>ชนัตพร</t>
  </si>
  <si>
    <t>วงศ์ทิม</t>
  </si>
  <si>
    <t>ราชกระชานุเคราะห์</t>
  </si>
  <si>
    <t>189/4  ม.6  ต.ท่าเรือ  อ.เมือง  จ.นครศรีธรรมราช</t>
  </si>
  <si>
    <t>075-369486</t>
  </si>
  <si>
    <t>เสวียง</t>
  </si>
  <si>
    <t>มูลติไชย</t>
  </si>
  <si>
    <t>ประถมศึกษาสงขลา เขต 2</t>
  </si>
  <si>
    <t>ผอ.</t>
  </si>
  <si>
    <t>บ้านทุ่งจัง</t>
  </si>
  <si>
    <t>81/5  ม.4  ต.ท่านางหอม  จ.สงขลา  90300</t>
  </si>
  <si>
    <t>เลิศ</t>
  </si>
  <si>
    <t>สุขเกษม</t>
  </si>
  <si>
    <t>วัดจังโหลน</t>
  </si>
  <si>
    <t>194  ม.4  ต.คูหาใต้  อ.รัตภูมิ</t>
  </si>
  <si>
    <t>ฉวีวรรณ</t>
  </si>
  <si>
    <t>เอกดิลก</t>
  </si>
  <si>
    <t>บ้านควนโส</t>
  </si>
  <si>
    <t>52/85  ถ.สงขลา-นาทวี  ซ.18  ต.เขารูปช้าง  อ.เมือง  จ.สงขลา</t>
  </si>
  <si>
    <t>กฤษณา</t>
  </si>
  <si>
    <t>สีดำ</t>
  </si>
  <si>
    <t>บ้านควนเนียง</t>
  </si>
  <si>
    <t>701  ม.2  ถ.ประชาบาล  ต.รัตภูมิ  อ.ควนเนียง</t>
  </si>
  <si>
    <t>จุฑารัตน์</t>
  </si>
  <si>
    <t>บุญราศรี</t>
  </si>
  <si>
    <t>วัดเทพชุมนุม</t>
  </si>
  <si>
    <t>108/155  ม.1  ต.คอหงส์  อ.หาดใหญ่  จ.สงขลา</t>
  </si>
  <si>
    <t>สมพร</t>
  </si>
  <si>
    <t>ไชยมนตรี</t>
  </si>
  <si>
    <t>10  ม.3  ซ.3  ถ.สนามบิน  ต.ควนลัง  อ.หาดใหญ่  จ.สงขลา</t>
  </si>
  <si>
    <t>ดุสิต</t>
  </si>
  <si>
    <t>แก้วระยับ</t>
  </si>
  <si>
    <t>บ้านโพธิ์น้อย</t>
  </si>
  <si>
    <t>145  ม.3  ต.หนองช้างแล่น  อ.ห้วยยอด  จ.ตรัง</t>
  </si>
  <si>
    <t>สุดคนึง</t>
  </si>
  <si>
    <t>อาจชอบการ</t>
  </si>
  <si>
    <t>วัดนาวง</t>
  </si>
  <si>
    <t>184  ม.5  ต.บางกุ้ง  อ.ห้วยยอด  จ.ตรัง  92210</t>
  </si>
  <si>
    <t>081-1879310</t>
  </si>
  <si>
    <t>เฉลิมรัฐ</t>
  </si>
  <si>
    <t>แก้วนาเส็ง</t>
  </si>
  <si>
    <t>บ้านคลองโตน</t>
  </si>
  <si>
    <t>081-5382672</t>
  </si>
  <si>
    <t>เกรียงไกร</t>
  </si>
  <si>
    <t>ตันเจี่ย</t>
  </si>
  <si>
    <t>บ้านไสมะม่วง</t>
  </si>
  <si>
    <t>131  ม.2  ต.ท่างิ้ว  อ.ห้วยยอด  จ.ตรัง</t>
  </si>
  <si>
    <t>085-4743781</t>
  </si>
  <si>
    <t>ละมัย</t>
  </si>
  <si>
    <t>แป้นจุลสี</t>
  </si>
  <si>
    <t>บ้านซา</t>
  </si>
  <si>
    <t>43/33  ซ.อุดมลาภ 3  ถ.โรงเรียน อ.เมือง  จ.ตรัง  92000</t>
  </si>
  <si>
    <t>081-9689348</t>
  </si>
  <si>
    <t>กรวิวรรณ์</t>
  </si>
  <si>
    <t>บุญเจริญ</t>
  </si>
  <si>
    <t>ห้วยยอด (กลึงวิทยาคาร)</t>
  </si>
  <si>
    <t>36/33  ถ.เทศารัษฎา  อ.ห้วยยอด  จ.ตรัง  92130</t>
  </si>
  <si>
    <t>สุนีย์</t>
  </si>
  <si>
    <t>เขตพิบูลชัย</t>
  </si>
  <si>
    <t>บ้านบางพระ</t>
  </si>
  <si>
    <t>58/14  ถ.สังขวิทย์  อ.เมือง  จ.ตรัง</t>
  </si>
  <si>
    <t>086-2777262, 075-220162</t>
  </si>
  <si>
    <t>พูนศรี</t>
  </si>
  <si>
    <t>โตตามวงศ์</t>
  </si>
  <si>
    <t>บ้านคลองมวน</t>
  </si>
  <si>
    <t>130/232  ม.3  ต.ลำภูรา  อ.ห้วยยอด  จ.ตรัง  92190</t>
  </si>
  <si>
    <t>พีรพัฒน์</t>
  </si>
  <si>
    <t>เทพชูแดง</t>
  </si>
  <si>
    <t>ประถมศึกษายะลา เขต 3</t>
  </si>
  <si>
    <t>บ้านราโมง</t>
  </si>
  <si>
    <t>089-2960393, 073-231660</t>
  </si>
  <si>
    <t>ชื่อครู-ชน ซ้ำ 1 ราย</t>
  </si>
  <si>
    <t>เจริญศรี</t>
  </si>
  <si>
    <t>แซ่กิ้ม</t>
  </si>
  <si>
    <t>ไทยรัฐวิทยา 94 (บ้านบ่อน้ำร้อน)</t>
  </si>
  <si>
    <t>17/5  ม.1  ต.ยะรม  อ.เบตง  จ.ยะลา  95110</t>
  </si>
  <si>
    <t>084-9637388</t>
  </si>
  <si>
    <t>ประสิทธิ์</t>
  </si>
  <si>
    <t>จินากุล</t>
  </si>
  <si>
    <t>บ้านโต</t>
  </si>
  <si>
    <t>86/11  ม.1  ต.แม่หวาด  อ.ธารโต  จ.ยะลา</t>
  </si>
  <si>
    <t>081-3281626</t>
  </si>
  <si>
    <t>ชัยพร</t>
  </si>
  <si>
    <t>เพ็ชรรัตน์</t>
  </si>
  <si>
    <t>ประถมศึกษาปัตตานี เขต 2</t>
  </si>
  <si>
    <t>บ้านเกาะตา</t>
  </si>
  <si>
    <t>089-9786934</t>
  </si>
  <si>
    <t>ชญานี</t>
  </si>
  <si>
    <t>ขัตติยะมาน</t>
  </si>
  <si>
    <t>ประถมศึกษาสงขลา เขต 1</t>
  </si>
  <si>
    <t>อนุบาลสงขลา</t>
  </si>
  <si>
    <t>ร.ร.อนุบาลสงขลา</t>
  </si>
  <si>
    <t>074-311677</t>
  </si>
  <si>
    <t>วาสนา</t>
  </si>
  <si>
    <t>มั่นคง</t>
  </si>
  <si>
    <t>วิเชียรชม</t>
  </si>
  <si>
    <t>ร.ร.วิเชียรชม</t>
  </si>
  <si>
    <t>089-0255611</t>
  </si>
  <si>
    <t>สรสิริ</t>
  </si>
  <si>
    <t>สันตะโร</t>
  </si>
  <si>
    <t>081-5980169</t>
  </si>
  <si>
    <t>อาคม</t>
  </si>
  <si>
    <t>อรุณรัตน์</t>
  </si>
  <si>
    <t>วงศ์ฤคเวช</t>
  </si>
  <si>
    <t>087-2936943</t>
  </si>
  <si>
    <t>สมณะกิจ</t>
  </si>
  <si>
    <t>เตชะวิทย์</t>
  </si>
  <si>
    <t>สินธโร</t>
  </si>
  <si>
    <t xml:space="preserve">ประถมศึกษาสงขลา เขต 1 </t>
  </si>
  <si>
    <t>086-2975354</t>
  </si>
  <si>
    <t>วรรณรัตน์</t>
  </si>
  <si>
    <t>สุวรรณภูมิ</t>
  </si>
  <si>
    <t>วัดท่าหิน</t>
  </si>
  <si>
    <t>ร.ร.วัดท่าหิน</t>
  </si>
  <si>
    <t>084-8575938</t>
  </si>
  <si>
    <t>อนุรักษ์</t>
  </si>
  <si>
    <t>ร่มสกุล</t>
  </si>
  <si>
    <t>รอง ผอ.</t>
  </si>
  <si>
    <t>084-9934976</t>
  </si>
  <si>
    <t>อรุณ</t>
  </si>
  <si>
    <t>บุถญเรือง</t>
  </si>
  <si>
    <t>081-3687288</t>
  </si>
  <si>
    <t>ประทีป</t>
  </si>
  <si>
    <t>ขวัญอ่อน</t>
  </si>
  <si>
    <t>ประถมศึกษาพัทลุง เขต 1</t>
  </si>
  <si>
    <t>บ้านห้วยศรีเกษร</t>
  </si>
  <si>
    <t>414  ม.2  ต.ป่าพะยอม  อ.ป่าพะยอม  จ.พัทลุง  93110</t>
  </si>
  <si>
    <t>089-9760416</t>
  </si>
  <si>
    <t>อินทร์เปีย</t>
  </si>
  <si>
    <t>บ้านเขาปู่</t>
  </si>
  <si>
    <t>โรงเรียนบ้านเขาปู่  ม.1  ต.เขาปู่  อ.ศรีบรรพต  จ.พัทลุง  93190</t>
  </si>
  <si>
    <t>081-0956826</t>
  </si>
  <si>
    <t>พัชนีญา</t>
  </si>
  <si>
    <t>ด้วงชู</t>
  </si>
  <si>
    <t>วัดพังดาน</t>
  </si>
  <si>
    <t>96  ม.2  ต.นาขยาด  อ.ควนขนุน  จ.พัทลุง  93110</t>
  </si>
  <si>
    <t>089-9757237</t>
  </si>
  <si>
    <t>ณัฐชรีย์</t>
  </si>
  <si>
    <t>ภิรมย์มรักษ์</t>
  </si>
  <si>
    <t>วัดร่มเมือง</t>
  </si>
  <si>
    <t>280/110  ม.3  ต.ชุมพล  อ.ศรีนครินทร์  จ.พัทลุง  93000</t>
  </si>
  <si>
    <t>089-9780061</t>
  </si>
  <si>
    <t>เสถียร</t>
  </si>
  <si>
    <t>หนูคง</t>
  </si>
  <si>
    <t>บ้านหัสคุณ</t>
  </si>
  <si>
    <t>31  ม.10  ต.นาขยาด  อ.ควนขนุน  จ.พัทลุง  93110</t>
  </si>
  <si>
    <t>089-9771375</t>
  </si>
  <si>
    <t>อุดมศักดิ์</t>
  </si>
  <si>
    <t>จุนโท</t>
  </si>
  <si>
    <t>ประถมศึกษายะลา เขต 2</t>
  </si>
  <si>
    <t>บ้านเตรียมปัญญา</t>
  </si>
  <si>
    <t>16/11  ม.3  ต.สะเตงนอก  อ.เมือง  จ.ยะลา</t>
  </si>
  <si>
    <t>081-7671132</t>
  </si>
  <si>
    <t>ปุณณดา</t>
  </si>
  <si>
    <t>จิตต์สอิ้ง</t>
  </si>
  <si>
    <t>สามัคคี</t>
  </si>
  <si>
    <t>ร.ร.สามัคคี  อ.ยะหา  จ.ยะลา</t>
  </si>
  <si>
    <t>084-7484840</t>
  </si>
  <si>
    <t>ศุภวรรณ</t>
  </si>
  <si>
    <t>แก้วไชย</t>
  </si>
  <si>
    <t>บ้านบาโงยซิแน</t>
  </si>
  <si>
    <t>29/33  ม.12  ต.สะเตงนอก  อ.เมือง  จ.ยะลา</t>
  </si>
  <si>
    <t>089-9780160, 073-221899</t>
  </si>
  <si>
    <t>พัฒนเดช</t>
  </si>
  <si>
    <t>ยุธยา</t>
  </si>
  <si>
    <t>ประถมศึกษาสุราษฎร์ธานี เขต 1</t>
  </si>
  <si>
    <t>บ้านโพหวาย</t>
  </si>
  <si>
    <t>77/1  ม.14  ต.ปากแพรก  อ.ดอนสัก  จ.สุราษฎร์ธานี</t>
  </si>
  <si>
    <t>081-9560417</t>
  </si>
  <si>
    <t>สุชดา</t>
  </si>
  <si>
    <t>แซ่ตั้ง</t>
  </si>
  <si>
    <t>ประถมศึกษาสตูล</t>
  </si>
  <si>
    <t>ร.ร.บ้านไร่</t>
  </si>
  <si>
    <t>84/127  ถ.สมันตประดิษฐ์  อ.เมือง  จ.สตูล  91000</t>
  </si>
  <si>
    <t>เฉลิม</t>
  </si>
  <si>
    <t>รัตน์แก้ว</t>
  </si>
  <si>
    <t>ร.ร.บ้านสนกลาง</t>
  </si>
  <si>
    <t>ร.ร.บ้านสนกลาง  ม.4  ต.แหลมสน  อ.ละงู  จ.สตูล  91110</t>
  </si>
  <si>
    <t>086-2892814</t>
  </si>
  <si>
    <t>สำลี</t>
  </si>
  <si>
    <t>เจริญผล</t>
  </si>
  <si>
    <t>ร.ร.บ้านตะมะลังใต้</t>
  </si>
  <si>
    <t>93/14  ถ.ปานชูรำลึก  ต.พิมาน  อ.เมืองสตูล  จ.สตูล  91000</t>
  </si>
  <si>
    <t>086-9576448</t>
  </si>
  <si>
    <t>จุไรรัตน์</t>
  </si>
  <si>
    <t>ศุกรวรรณ</t>
  </si>
  <si>
    <t>บ้านจุโป</t>
  </si>
  <si>
    <t>ร.รบ้านจุโป  ต.แม่หวาด  อ.ธารโต  จ.ยะลา  95170</t>
  </si>
  <si>
    <t>081-9598017</t>
  </si>
  <si>
    <t>สุรางค์</t>
  </si>
  <si>
    <t>086-2843858</t>
  </si>
  <si>
    <t>อดุลย์</t>
  </si>
  <si>
    <t>สะมะแอ</t>
  </si>
  <si>
    <t>บ้านธารน้ำใส</t>
  </si>
  <si>
    <t>ร.ร.บ้านธารน้ำใส  ต.ยะรม  อ.เบตง  จ.ยะลา</t>
  </si>
  <si>
    <t>089-5976544</t>
  </si>
  <si>
    <t>อับดุลรอแม็ง</t>
  </si>
  <si>
    <t>ดายามา</t>
  </si>
  <si>
    <t>บ้านธารมะลิ</t>
  </si>
  <si>
    <t>142/1  ม.7  ต.เกะรอ  อ.รามัน  จ.ยะลา</t>
  </si>
  <si>
    <t>089-9751727</t>
  </si>
  <si>
    <t>ซูกีพลี</t>
  </si>
  <si>
    <t>ตาเย๊ะ</t>
  </si>
  <si>
    <t>บ้านยะรม</t>
  </si>
  <si>
    <t>64/5  ม.1 ต.ยะรม  อ.เบตง  จ.ยะลา</t>
  </si>
  <si>
    <t>086-2892319</t>
  </si>
  <si>
    <t>สายัณห์</t>
  </si>
  <si>
    <t>ขานโบราณ</t>
  </si>
  <si>
    <t>ประถมศึกษานราธิวาส เขต 1</t>
  </si>
  <si>
    <t>ผอ.ร.ร.</t>
  </si>
  <si>
    <t>บ้านโคกสยา</t>
  </si>
  <si>
    <t>โรงเรียนบ้านโคกสยา  อ.เมือง  จ.นราธิวาส  96000</t>
  </si>
  <si>
    <t>081-7673214</t>
  </si>
  <si>
    <t>อารีณี</t>
  </si>
  <si>
    <t>เจ๊ะซู</t>
  </si>
  <si>
    <t>บ้านนาดา</t>
  </si>
  <si>
    <t>390/55  ม.1  ต.รือเสาะ  อ.รือเสาะ  จ.นราธิวาส  96150</t>
  </si>
  <si>
    <t>086-2928757</t>
  </si>
  <si>
    <t>ศาปมุกติ์</t>
  </si>
  <si>
    <t>ชินพงศ์</t>
  </si>
  <si>
    <t>บ้านค่าย</t>
  </si>
  <si>
    <t>โรงเรียนบ้านค่าย  อ.เมือง  จ.นราธิวาส  96000</t>
  </si>
  <si>
    <t>081-8980522</t>
  </si>
  <si>
    <t>วัลลิภา</t>
  </si>
  <si>
    <t>เจ๊ะโซ๊ะ</t>
  </si>
  <si>
    <t>มัธยมศึกษาเขต 15</t>
  </si>
  <si>
    <t>สุคิรินวิทยา</t>
  </si>
  <si>
    <t>153/3  ม.4  ต.สุคิริน  อ.สุคิริน  จ.นราธิวาส</t>
  </si>
  <si>
    <t>มนตรี</t>
  </si>
  <si>
    <t>ยกเชื้อ</t>
  </si>
  <si>
    <t>มัธยมศึกษาเขต 14</t>
  </si>
  <si>
    <t>ตะกั่วทุ่งงานทวีวิทยาคม</t>
  </si>
  <si>
    <t>ร.ร.ตะกั่วทุ่งงานทวีวิทยาคม  อ.ตะกั่วทุ่ง  จ.พังงา</t>
  </si>
  <si>
    <t>082-8015778</t>
  </si>
  <si>
    <t>ณัฐติกานต์</t>
  </si>
  <si>
    <t>ขำทิพย์</t>
  </si>
  <si>
    <t>มัธยมศึกษาเขต 16</t>
  </si>
  <si>
    <t>นวมินทราชูทิศ ทักษิณ</t>
  </si>
  <si>
    <t>99/10  ม.8  ต.พะวง  อ.เมืองสงขลา  จ.สงขลา  90100</t>
  </si>
  <si>
    <t>074-333751</t>
  </si>
  <si>
    <t>กันยารัตน์</t>
  </si>
  <si>
    <t xml:space="preserve"> ปฐมนุพงศ์</t>
  </si>
  <si>
    <t>พะคงประธานคีรีวัฒน์</t>
  </si>
  <si>
    <t>ร.ร.พะตงประธานคีรีวัฒน์  ต.พะตง  อ.หาดใหญ่  จ.สงขลา  90230</t>
  </si>
  <si>
    <t>086-9640818</t>
  </si>
  <si>
    <t>ทิวา</t>
  </si>
  <si>
    <t>คงเสน</t>
  </si>
  <si>
    <t>สะเดา "ขรรค์ชัยกัมพลานนท์อนุสรณ์"</t>
  </si>
  <si>
    <t>ร.ร.สะเดา "ขรรค์ชัยกัมพลานนท์อนุสรณ์"  อ.สะเดา  จ.สงขลา</t>
  </si>
  <si>
    <t>088-3820773</t>
  </si>
  <si>
    <t>ทรงเกียรติ</t>
  </si>
  <si>
    <t>พืชมงคล</t>
  </si>
  <si>
    <t>พะตงประธานคีรีวัฒน์</t>
  </si>
  <si>
    <t>ร.ร.พะตงประธานคีรีวัฒน์  ต.พะวง  อ.หาดใหญ่  จ.สงขลา  90230</t>
  </si>
  <si>
    <t>089-8765488</t>
  </si>
  <si>
    <t>ฤดี</t>
  </si>
  <si>
    <t>ตันติพนาทิพย์</t>
  </si>
  <si>
    <t>มัธยมศึกษาเขต 13</t>
  </si>
  <si>
    <t>กันตังพิทยากร</t>
  </si>
  <si>
    <t>23/16  ถ.ค่ายพิทักษ์  อ.กันตัง  จ.ตรัง  92110</t>
  </si>
  <si>
    <t>083-6399456</t>
  </si>
  <si>
    <t>พัชนี</t>
  </si>
  <si>
    <t>ลิ้มสมบัติอนันต์</t>
  </si>
  <si>
    <t>282/3  ถ.ตรังคภูมิ  อ.กันตัง  จ.ตรัง  92100</t>
  </si>
  <si>
    <t>ประเจียบ</t>
  </si>
  <si>
    <t>ปรีชา</t>
  </si>
  <si>
    <t>ห้วยนางราษฏร์บำรุง</t>
  </si>
  <si>
    <t>โรงเรียนห้วยนางราษฏร์บำรุง  ต.ห้วยนาง  อ.ห้วยยอด  จ.ตรัง</t>
  </si>
  <si>
    <t>081-4772420</t>
  </si>
  <si>
    <t>มัธยมศึกษาเขต 13 ค้างรายชื่อผลงานที่อยู่ระหว่างดำเนินการอีก 5 ราย</t>
  </si>
  <si>
    <t>การอบรมรุ่นที่ 1</t>
  </si>
  <si>
    <t>108/5  หมู่ 1  ต.ย่านตาขาว  อ.ย่านตาขาว  จ.ตรัง</t>
  </si>
  <si>
    <t>52/6  หมู่ 7  ต.โคกหล่อ  อ.เมือง  จ.ตรัง  92000</t>
  </si>
  <si>
    <t>086-9514482</t>
  </si>
  <si>
    <t>237  หมู่ 1  ถ.ตรัง+ปะเหลียน  ต.ย่านตาขาว  อ.ย่านตาขาว  จ.ตรัง  92140</t>
  </si>
  <si>
    <t>089-5914532</t>
  </si>
  <si>
    <t>82  หมู่ 6  ต.บ้านโพธิ์  อ.เมือง  จ.ตรัง  92000</t>
  </si>
  <si>
    <t>080-5202586, 075-270114</t>
  </si>
  <si>
    <t>187/20  ถ.กันตัง  ต.ทับเที่ยง  อ.เมืองตรัง  จ.ตรัง  92000</t>
  </si>
  <si>
    <t>089-8664058</t>
  </si>
  <si>
    <t>อัศวกรณ์</t>
  </si>
  <si>
    <t>สิทธิศักดิ์</t>
  </si>
  <si>
    <t>ทุ่งรวงทอง</t>
  </si>
  <si>
    <t>5  หมู่ 4  ต.ท่าข้าม  อ.ปะเหลียน  จ.ตรัง</t>
  </si>
  <si>
    <t>087-2637235</t>
  </si>
  <si>
    <t>อมรรัตน์</t>
  </si>
  <si>
    <t>พลานุพัฒน์</t>
  </si>
  <si>
    <t>บ้านร่วมใจ</t>
  </si>
  <si>
    <t>13  หมู่ที่ 1  ต.เกียร์  อ.สุคิริน  จ.นราธิวาส</t>
  </si>
  <si>
    <t>081-9575006</t>
  </si>
  <si>
    <t>ละเอียด</t>
  </si>
  <si>
    <t>อ่อนแพง</t>
  </si>
  <si>
    <t>สุคิริน</t>
  </si>
  <si>
    <t>84/2  หมู่ที่ 8  ต.สุคิริน  อ.สุคิริน  จ.นราธิวาส</t>
  </si>
  <si>
    <t>081-0984933</t>
  </si>
  <si>
    <t>สนอง</t>
  </si>
  <si>
    <t>ศรีเกตุ</t>
  </si>
  <si>
    <t>บ้านทุ่งนารี</t>
  </si>
  <si>
    <t>ร.ร.บ้านทุ่งนารี  ต.ทุ่งนารี  อ.ป่าบอน  จ.พัทลุง</t>
  </si>
  <si>
    <t>086-2856229</t>
  </si>
  <si>
    <t>ประถมศึกษาพัทลุง เขต 2</t>
  </si>
  <si>
    <t>พรศักดิ์</t>
  </si>
  <si>
    <t>บุญยัง</t>
  </si>
  <si>
    <t>บ้านดอนประดู่</t>
  </si>
  <si>
    <t>ร.ร.บ้านดอนประดู่  ต.ดอนประดู่  อ.ปากพะยูน  จ.พัทลุง</t>
  </si>
  <si>
    <t>081-9691416</t>
  </si>
  <si>
    <t>วิจิตร</t>
  </si>
  <si>
    <t>ชูสงค์</t>
  </si>
  <si>
    <t>วัดท่าดินแดง</t>
  </si>
  <si>
    <t>ร.ร.บ้านท่าดินแดง  ต.วังใหม่  อ.ป่าบอน  จ.พัทลุง</t>
  </si>
  <si>
    <t>081-3684058</t>
  </si>
  <si>
    <t>วัจน์สิรี</t>
  </si>
  <si>
    <t>มณีพรหม</t>
  </si>
  <si>
    <t>บ้านหนองธง</t>
  </si>
  <si>
    <t>ร.ร.บ้านหนองธง  อ.ป่าบอน  จ.พัทลุง</t>
  </si>
  <si>
    <t>อติกา</t>
  </si>
  <si>
    <t>ขุนณรงค์</t>
  </si>
  <si>
    <t>วัดพรุพ้อ</t>
  </si>
  <si>
    <t>.ร.วัดพรุพ้อ  อ.ป่าบอน  จ.พัทลุง</t>
  </si>
  <si>
    <t>เบญจมาตย์</t>
  </si>
  <si>
    <t>บ้านควนโคกยา</t>
  </si>
  <si>
    <t>ร.ร.บ้านควนโคกยา  อ.เขาชัยสน  จ.พัทลุง</t>
  </si>
  <si>
    <t>ประยูน</t>
  </si>
  <si>
    <t>คงมา</t>
  </si>
  <si>
    <t>เสริมสุข</t>
  </si>
  <si>
    <t>วิบูลย์กาญจน์</t>
  </si>
  <si>
    <t>ร.รบ้านทุ่งนารี  อ.ป่าบอน  จ.พัทลุง</t>
  </si>
  <si>
    <t>สุทัศนา</t>
  </si>
  <si>
    <t>ตุนละนิตย์</t>
  </si>
  <si>
    <t>บ้านด่านโลด</t>
  </si>
  <si>
    <t>ร.ร.บ้านด่านโลด  ม.3  ต.แม่ขรี  อ.ตะโหมด  จ.พัทลุง</t>
  </si>
  <si>
    <t>เฉลา</t>
  </si>
  <si>
    <t>รักเกตุ</t>
  </si>
  <si>
    <t>วนิดา</t>
  </si>
  <si>
    <t>มาเอียด</t>
  </si>
  <si>
    <t>วัดโหล๊ะจันกระ</t>
  </si>
  <si>
    <t>ร.ร.วัดโหล๊ะจันกระ  ม.6  ต.ตะโหมด  อ.ตะโหมด  จ.พัทลุง</t>
  </si>
  <si>
    <t>จิตรา</t>
  </si>
  <si>
    <t>ขุนจันทร์</t>
  </si>
  <si>
    <t>สันติ</t>
  </si>
  <si>
    <t>ไชยลึก</t>
  </si>
  <si>
    <t>สาคร</t>
  </si>
  <si>
    <t>แดงเกตุ</t>
  </si>
  <si>
    <t>ไทยรัฐวิทยา 23</t>
  </si>
  <si>
    <t>ร.ร.ไทยรัฐวิทยา 23  ม.2  ต.หานโพธิ์  อ.เขาชัยสน  จ.พัทลุง</t>
  </si>
  <si>
    <t>นิศารักษ์</t>
  </si>
  <si>
    <t>กำจัดภัย</t>
  </si>
  <si>
    <t>มนศิริ</t>
  </si>
  <si>
    <t>แก้วศรี</t>
  </si>
  <si>
    <t>บ้านเหมืองตะกั่ว</t>
  </si>
  <si>
    <t>224  ม.3  ต.วังใหม่  อ.ป่าบอน  จ.พัทลุง</t>
  </si>
  <si>
    <t>081-3880152</t>
  </si>
  <si>
    <t>วิรุฬห์</t>
  </si>
  <si>
    <t>คมเด็น</t>
  </si>
  <si>
    <t>102/1  ม.1  ต.คลองใหญ่  อ.ตะโหมด  จ.พัทลุง</t>
  </si>
  <si>
    <t>081-0942033</t>
  </si>
  <si>
    <t>พรพนา</t>
  </si>
  <si>
    <t>ช่วยบุญส่ง</t>
  </si>
  <si>
    <t>วัดฝาละมี</t>
  </si>
  <si>
    <t>100  ม.5  ต.ปากพะยูน  อ.ปากพะยูน  จ.พัทลุง</t>
  </si>
  <si>
    <t>081-9638487</t>
  </si>
  <si>
    <t>อำนวย</t>
  </si>
  <si>
    <t>มากมณี</t>
  </si>
  <si>
    <t>23  ม.5  อ.ปากพะยูน  จ.พัทลุง</t>
  </si>
  <si>
    <t>สุริพร</t>
  </si>
  <si>
    <t>แก้วพูล</t>
  </si>
  <si>
    <t>อนุบาลปากำ</t>
  </si>
  <si>
    <t>224  ม.3  ต.ดอนประดู่  อ.ปากพะยูน  จ.พัทลุง</t>
  </si>
  <si>
    <t>อธิษฐาน</t>
  </si>
  <si>
    <t>ยอดเอียด</t>
  </si>
  <si>
    <t>ชุมชนบ้านสะท้อน</t>
  </si>
  <si>
    <t>โรงเรียนชุมชนบ้านสะท้อน  ต.สะท้อน  อ.นาทวี  จ.สงขลา</t>
  </si>
  <si>
    <t>087-9677880</t>
  </si>
  <si>
    <t>สุวินัย</t>
  </si>
  <si>
    <t>ขวัญแก้ว</t>
  </si>
  <si>
    <t>109  ม.1  ต.ทับช้าง  อ.นาทวี  จ.สงขลา</t>
  </si>
  <si>
    <t>081-8985620</t>
  </si>
  <si>
    <t>สมมาต</t>
  </si>
  <si>
    <t>เอียดเกลี้ยง</t>
  </si>
  <si>
    <t>บ้านพังลา</t>
  </si>
  <si>
    <t>10/6  ถ.เพชรเกษม  อ.หาดใหญ่  จ.สงขลา</t>
  </si>
  <si>
    <t>081-5987418</t>
  </si>
  <si>
    <t>1/1  ม.2  ต.ปลักหนู  อ.นาทวี  จ.สงขลา</t>
  </si>
  <si>
    <t>086-2881381</t>
  </si>
  <si>
    <t>วัฒนกุล</t>
  </si>
  <si>
    <t>สมพิศ</t>
  </si>
  <si>
    <t>คงเวช</t>
  </si>
  <si>
    <t>วัดนิคมประสาทมิตรภาพที่ 149</t>
  </si>
  <si>
    <t>88  ม.1  ต.เกาะสะบ้า  อ.เทพา  จ.สงขลา  90150</t>
  </si>
  <si>
    <t>086-2869698</t>
  </si>
  <si>
    <t>ยอดสกุล</t>
  </si>
  <si>
    <t>163  ม.1  ต.เกาะสะบ้า  อ.เทพา  จ.สงขลา  90150</t>
  </si>
  <si>
    <t>084-9642901</t>
  </si>
  <si>
    <t>มีนา</t>
  </si>
  <si>
    <t>อาญาพิทักษ์</t>
  </si>
  <si>
    <t>141  ม.6  ต.สะกอม  อ.เทพา  จ.สงขลา  90150</t>
  </si>
  <si>
    <t>089-2957621</t>
  </si>
  <si>
    <t>แก้วสุข</t>
  </si>
  <si>
    <t>บ้านนาทวี</t>
  </si>
  <si>
    <t>27/4  ม.9  ต.สะท้อน  อ.นาทวี  จ.สงขลา</t>
  </si>
  <si>
    <t>084-7470799</t>
  </si>
  <si>
    <t>วรรณา</t>
  </si>
  <si>
    <t>อุยสกุล</t>
  </si>
  <si>
    <t>4/13  ถ.ดำรงวิถี  ต.นาทวี  อ.นาทวี  จ.สงขลา</t>
  </si>
  <si>
    <t>080-1380396</t>
  </si>
  <si>
    <t>ปรีดา</t>
  </si>
  <si>
    <t>ศรีถกล</t>
  </si>
  <si>
    <t>52  ม.1  ถ.พลีพัฒนา  ต.นาทวี  อ.นาทวี  จ.สงขลา</t>
  </si>
  <si>
    <t>089-7330123</t>
  </si>
  <si>
    <t>สมจิต</t>
  </si>
  <si>
    <t>เพชรทอง</t>
  </si>
  <si>
    <t>บ้านนาปรัง</t>
  </si>
  <si>
    <t>40  ม.5  ต.ปลักหนู  อ.นาทวี  จ.สงขลา</t>
  </si>
  <si>
    <t>084-5590963</t>
  </si>
  <si>
    <t>เสงี่ยม</t>
  </si>
  <si>
    <t>พัวพันธ์</t>
  </si>
  <si>
    <t>166  ม.1  ต.คลองกวาง  อ.นาทวี  จ.สงขลา  90160</t>
  </si>
  <si>
    <t>089-8695235</t>
  </si>
  <si>
    <t>ชุติมา</t>
  </si>
  <si>
    <t>เพชรหนู</t>
  </si>
  <si>
    <t>วัดท่าประดู่</t>
  </si>
  <si>
    <t>31/1  ม.1  ต.ท่าประดู่  อ.นาทวี  จ.สงขลา  90160</t>
  </si>
  <si>
    <t>089-2938479</t>
  </si>
  <si>
    <t>คชรัตน์</t>
  </si>
  <si>
    <t>วัดท่าเมรุ</t>
  </si>
  <si>
    <t>191  ถ.อนุสรณ์อาจารย์ทอง  ต.หาดใหญ่  อ.หาดใหญ่  จ.สงขลา  90110</t>
  </si>
  <si>
    <t>พนธกร</t>
  </si>
  <si>
    <t>จรเสมอ</t>
  </si>
  <si>
    <t>วัดยางทอง</t>
  </si>
  <si>
    <t>086-9483856</t>
  </si>
  <si>
    <t>วีดา</t>
  </si>
  <si>
    <t>พู่กัน</t>
  </si>
  <si>
    <t>วัดทุ่งคา</t>
  </si>
  <si>
    <t>163  ถ.สันติราษฎร์  อ.หาดใหญ่  จ.สงขลา</t>
  </si>
  <si>
    <t>ทรีฑา</t>
  </si>
  <si>
    <t>วัดหูแร่</t>
  </si>
  <si>
    <t>4/1  ม.1  ต.คลองแห  อ.หาดใหญ่  จ.สงขลา</t>
  </si>
  <si>
    <t>ประภาส</t>
  </si>
  <si>
    <t>นวลจันทร์</t>
  </si>
  <si>
    <t>วัดควนเมา</t>
  </si>
  <si>
    <t>52/2  ม.14  ต.ควนเมา  อ.รัษฎา  จ.ตรัง  92160</t>
  </si>
  <si>
    <t>089-4657471</t>
  </si>
  <si>
    <t>นิวัฒน์</t>
  </si>
  <si>
    <t>แมนสกุล</t>
  </si>
  <si>
    <t>บ้านโคกโพธิ์</t>
  </si>
  <si>
    <t>081-4790535</t>
  </si>
  <si>
    <t>ถาวร</t>
  </si>
  <si>
    <t>แสงดี</t>
  </si>
  <si>
    <t>บ้านควนแปลงงู</t>
  </si>
  <si>
    <t>081-9573216</t>
  </si>
  <si>
    <t>ชวิศา</t>
  </si>
  <si>
    <t>อินทเรือง</t>
  </si>
  <si>
    <t>บ้านควนจง</t>
  </si>
  <si>
    <t>ร.ร.บ้านควนจง</t>
  </si>
  <si>
    <t>081-9632409</t>
  </si>
  <si>
    <t>วิลาศ</t>
  </si>
  <si>
    <t>ปริญญานิยม</t>
  </si>
  <si>
    <t>ประถมศึกษาภูเก็ต</t>
  </si>
  <si>
    <t>บ้านทุ่งคา "บุญยขจรประชาอาสา"</t>
  </si>
  <si>
    <t>โรงเรียนบ้านทุ่งคา "บุญขจรประชาอาสา"</t>
  </si>
  <si>
    <t>088-8240274</t>
  </si>
  <si>
    <t>แสนสุข</t>
  </si>
  <si>
    <t>ชัยสวัสดิ์</t>
  </si>
  <si>
    <t>ประถมศึกษาสุราษฎร์ธานี เขต 3</t>
  </si>
  <si>
    <t>วัดทุ่งหลวง</t>
  </si>
  <si>
    <t>57/63  ม.3  ถ.พ่อขุนทะเล  ต.มะขามเตี้ย  อ.เมือง  จ.สุราษฎร์ธานี</t>
  </si>
  <si>
    <t>บุญปลอบ</t>
  </si>
  <si>
    <t>พรหมสังคหะ</t>
  </si>
  <si>
    <t>วัดสุวรรณวิหารน้อย</t>
  </si>
  <si>
    <t>68/1  ม.13  ต.ควนมะพร้าว  อ.เมือง  จ.พัทลุง  93000</t>
  </si>
  <si>
    <t>081-7678477</t>
  </si>
  <si>
    <t>พิน</t>
  </si>
  <si>
    <t>ชูทอง</t>
  </si>
  <si>
    <t>บ้านเตง</t>
  </si>
  <si>
    <t>133  ม.9  ต.โตนดด้วน  อ.ควนขนุน  จ.พัทลุง  93110</t>
  </si>
  <si>
    <t>ก่อศักดิ์</t>
  </si>
  <si>
    <t>ศรีน้อย</t>
  </si>
  <si>
    <t>หาดใหญ่วิทยาลัย 2</t>
  </si>
  <si>
    <t>ร.ร.หาดใหญ่วิทยาลัย 2  ต.บ้านพรุ  อ.หาดใหญ่  จ.สงขลา  90250</t>
  </si>
  <si>
    <t>074-553107</t>
  </si>
  <si>
    <t>สังราชกิจ</t>
  </si>
  <si>
    <t>จะนะวิทยา</t>
  </si>
  <si>
    <t>6  ม.3  ถ.จะนะ-นาทวี  ซ.3  อ.จะนะ  จ.สงขลา</t>
  </si>
  <si>
    <t>089-5980832, 074-207677</t>
  </si>
  <si>
    <t>ชัยศักดิ์</t>
  </si>
  <si>
    <t>วิสุทธิ์</t>
  </si>
  <si>
    <t>60/1  ม.6  ต.ลำพะยา  อ.เมือง  จ.ยะลา</t>
  </si>
  <si>
    <t>084-9648773</t>
  </si>
  <si>
    <t>โสลัดดา</t>
  </si>
  <si>
    <t>เศรษฐการ</t>
  </si>
  <si>
    <t>109  ม.6  ต.ท่าสะบ้า  อ.วังวิเศษ  จ.ตรัง</t>
  </si>
  <si>
    <t>086-2805213</t>
  </si>
  <si>
    <t>ปิติ</t>
  </si>
  <si>
    <t>ตั้งชูทวีทรัพย์</t>
  </si>
  <si>
    <t>กันตังรัษฎาศึกษา</t>
  </si>
  <si>
    <t>6  ซอย 2  ถ.วิเศษกุล  อ.เมือง  จ.ตรัง  92000</t>
  </si>
  <si>
    <t>085-7960416</t>
  </si>
  <si>
    <t>สุวณี</t>
  </si>
  <si>
    <t>อึ่งวรากร</t>
  </si>
  <si>
    <t>จุฬาภรณราชวิทยาลัย ตรัง</t>
  </si>
  <si>
    <t>โรงเรียนจุฬาภรณราชวิทยาลัย ตรัง  196  ม.4  ต.บางรัก  อ.เมือง  จ.ตรัง  92000</t>
  </si>
  <si>
    <t>089-8735751</t>
  </si>
  <si>
    <t>กัญญา</t>
  </si>
  <si>
    <t>บ้านน้ำกระจาย</t>
  </si>
  <si>
    <t>โรงเรียนบ้านน้ำกระจาย</t>
  </si>
  <si>
    <t>086-4808700</t>
  </si>
  <si>
    <t>นิยม</t>
  </si>
  <si>
    <t>ไกรสนาม</t>
  </si>
  <si>
    <t>081-9590623</t>
  </si>
  <si>
    <t>โชคชัย</t>
  </si>
  <si>
    <t>สุขพงษ์</t>
  </si>
  <si>
    <t>บ้านคูหา</t>
  </si>
  <si>
    <t>223  ม.1  ต.สะบ้าย้อย  อ.สะบ้าย้อย  จ.สงขลา</t>
  </si>
  <si>
    <t>081-0946864</t>
  </si>
  <si>
    <t>เกษม</t>
  </si>
  <si>
    <t>บูสหัส</t>
  </si>
  <si>
    <t>บ้านเกาะทาก</t>
  </si>
  <si>
    <t>1/1  ม.4  ต.แค  อ.จะนะ  จ.สงขลา</t>
  </si>
  <si>
    <t>081-2756050</t>
  </si>
  <si>
    <t>ธม</t>
  </si>
  <si>
    <t>บุญธรรม</t>
  </si>
  <si>
    <t>78  ม.1  ต.วังใหญ่  อ.เทพา  จ.สงขลา  90260</t>
  </si>
  <si>
    <t>089-5997445</t>
  </si>
  <si>
    <t>สุขะมุกข์</t>
  </si>
  <si>
    <t>เรืองอ่อน</t>
  </si>
  <si>
    <t>57  ม.1  ต.นาทวี  อ.นาทวี  จ.สงขลา  90160</t>
  </si>
  <si>
    <t>089-2973704</t>
  </si>
  <si>
    <t>ปราณี</t>
  </si>
  <si>
    <t>จันดี</t>
  </si>
  <si>
    <t>บ้านท่าหมาก</t>
  </si>
  <si>
    <t>44  ม.2  ต.บ้านนา  อ.จะนะ  จ.สงขลา  90130</t>
  </si>
  <si>
    <t>089-2952849</t>
  </si>
  <si>
    <t>งามเนตร</t>
  </si>
  <si>
    <t>ศรียะรัตน์</t>
  </si>
  <si>
    <t>บ้านท่าข่อย</t>
  </si>
  <si>
    <t>ม.3  ต.ปาดังเบซาร์  อ.สะเดา  จ.สงขลา  90240</t>
  </si>
  <si>
    <t>081-7667157</t>
  </si>
  <si>
    <t>สุพจน์</t>
  </si>
  <si>
    <t>พร้อมญาติ</t>
  </si>
  <si>
    <t>นิคมสร้างตนเองเทพา 2</t>
  </si>
  <si>
    <t>117  ม.3  ต.ท่าม่วง  อ.เทพา  จ.สงขลา  90260</t>
  </si>
  <si>
    <t>089-8780473</t>
  </si>
  <si>
    <t>โสภณ</t>
  </si>
  <si>
    <t>ชูช่วย</t>
  </si>
  <si>
    <t>บ้านหนองสาหร่าย</t>
  </si>
  <si>
    <t>5/86  ม.1  ต.รูสะมิแล  อ.เมือง  จ.ปัตตานี  94000</t>
  </si>
  <si>
    <t>081-6782993</t>
  </si>
  <si>
    <t>รายชื่อผู้เข้ารับการพัฒนาเพื่อให้มีหรือเลื่อนวิทยฐานะเป็นครูชำนาญการพิเศษ</t>
  </si>
  <si>
    <t>รายชื่อผู้เข้ารับการพัฒนาเพื่อให้มีหรือเลื่อนวิทยฐานะเป็นครูเชี่ยวชาญ</t>
  </si>
  <si>
    <t>รายชื่อผู้เข้ารับการพัฒนาเพื่อให้มีหรือเลื่อนวิทยฐานะเป็นผู้อำนวยการ/รองผู้อำนวยการชำนาญการพิเศษ</t>
  </si>
  <si>
    <t>รุ่นที่เข้ารับการอบรม</t>
  </si>
  <si>
    <t>รุ่นที่ 1</t>
  </si>
  <si>
    <t>รุ่นที่ 2</t>
  </si>
  <si>
    <t>รุ่นที่ 3</t>
  </si>
  <si>
    <t>การอบรมรุ่นที่ 2</t>
  </si>
  <si>
    <t>รุ่นที่ 2 ระหว่างวันที่ 8-11 พฤษภาคม 2555</t>
  </si>
  <si>
    <t>17  หมู่ 4  ต.ละมอ  อ.นาโยง  จ.ตรัง  92170</t>
  </si>
  <si>
    <t>083-6331953, 0878852794</t>
  </si>
  <si>
    <t>085-7966441, 075-574030</t>
  </si>
  <si>
    <t>31/4  หมู่ 4  ต.ละมอ  อ.นาโยง  จ.ตรัง  92170</t>
  </si>
  <si>
    <t>63/1  หมู่ 5  ต.โคกสะบ้า  อ.นาโยง  จ.ตรัง</t>
  </si>
  <si>
    <t>089-8728941</t>
  </si>
  <si>
    <t>บ้านหนองเจ็ดบท</t>
  </si>
  <si>
    <t>69  หมุ่ 2  ต.ท่าข้าม  อ.ปะเหลียน  จ.ตรัง  92120</t>
  </si>
  <si>
    <t>081-8913919</t>
  </si>
  <si>
    <t>77  หมู่ 2  ต.โพรงจระเข้  อ.ย่านตาขาว  จ.ตรัง</t>
  </si>
  <si>
    <t>081-0922645</t>
  </si>
  <si>
    <t>26  หมู่ 9  ต.ในควน  อ.ย่านตาขาว  จ.ตรัง</t>
  </si>
  <si>
    <t>081-3964465</t>
  </si>
  <si>
    <t>106  หมู่ 7  ต.ในควร  อ.ย่านตาขาว  จ.ตรัง</t>
  </si>
  <si>
    <t>087-8833822</t>
  </si>
  <si>
    <t>90  หมู่ 2  ต.เกาะเปียะ  อ.ย่านตาขาว  จ.ตรัง</t>
  </si>
  <si>
    <t>081-8951443</t>
  </si>
  <si>
    <t>3/1  หมู่ 2  ต.ละมอ  อ.นาโยง  จ.ตรัง  92170</t>
  </si>
  <si>
    <t>081-0835276</t>
  </si>
  <si>
    <t>086-9448691, 075-226615</t>
  </si>
  <si>
    <t>148  หมู่ 3  ต.ช่อง  อ.นาโยง  จ.ตรัง</t>
  </si>
  <si>
    <t>084-8436995</t>
  </si>
  <si>
    <t>ประสบ</t>
  </si>
  <si>
    <t>รองยาง</t>
  </si>
  <si>
    <t>อนุบาลตรัง</t>
  </si>
  <si>
    <t>84/9  ถ.น้ำผุด  ซอย 8  ต.ทับเที่ยง  อ.เมืองตรัง  จ.ตรัง</t>
  </si>
  <si>
    <t>บังอร</t>
  </si>
  <si>
    <t>จิตร</t>
  </si>
  <si>
    <t>116  หมู่ 4  ต.นาท่ามเหนือ  อ.เมือง  จ.ตรัง</t>
  </si>
  <si>
    <t>เกียรติสิน</t>
  </si>
  <si>
    <t>บุญยรัตน์</t>
  </si>
  <si>
    <t>โรงเรียนอนุบาลตรัง  อ.เมือง  จ.ตรัง</t>
  </si>
  <si>
    <t>สุจินต์</t>
  </si>
  <si>
    <t>ชัยณรงค์</t>
  </si>
  <si>
    <t>วัดเชี่ยวชาญกิจ</t>
  </si>
  <si>
    <t>26/1  หมู่3  ต.หนองตรุด  อ.เมือง  จ.ตรัง  92000</t>
  </si>
  <si>
    <t>087-8826987</t>
  </si>
  <si>
    <t>อทิยา</t>
  </si>
  <si>
    <t>รักษารักษ์</t>
  </si>
  <si>
    <t>บ้านหาดเลา</t>
  </si>
  <si>
    <t>13/1  หมู่ 1  ต.ท่าพญา  อ.ปะเหลียน  จ.ตรัง  92140</t>
  </si>
  <si>
    <t>083-1053532</t>
  </si>
  <si>
    <t>สมบัติ</t>
  </si>
  <si>
    <t>เสียมไหม</t>
  </si>
  <si>
    <t>โรงเรียนบ้านหาดเลา  หมู่ที่ 3  ต.ปะเหลียน  อ.ปะหลียน  จ.ตรัง  92180</t>
  </si>
  <si>
    <t>081-9567306</t>
  </si>
  <si>
    <t>เอกวิทย์</t>
  </si>
  <si>
    <t>ทัศนโกวิท</t>
  </si>
  <si>
    <t>บ้านหนองไทร</t>
  </si>
  <si>
    <t xml:space="preserve">47  หมู่7  ถ.ราชประชานุเคราะห์  ต.เขาพนม  อ.เขาพนม  จ.กระบี่  </t>
  </si>
  <si>
    <t>081-2727148</t>
  </si>
  <si>
    <t>ศศิธร</t>
  </si>
  <si>
    <t>จูดคง</t>
  </si>
  <si>
    <t>100/31  หมู่ 9  ต.โคกหล่อ  อ.เมืองตรัง  จ.ตรัง</t>
  </si>
  <si>
    <t>085-8829384</t>
  </si>
  <si>
    <t>จิราภรณ์</t>
  </si>
  <si>
    <t>มหิศนันท์</t>
  </si>
  <si>
    <t>โรงเรียนบ้านหนองไทร  ถ.เพชรเกษม  ต.นาโยงเหนือ  อ.นาโยง  จ.ตรัง</t>
  </si>
  <si>
    <t>087-2357738</t>
  </si>
  <si>
    <t>นุชจิรา</t>
  </si>
  <si>
    <t>แก่นอินทร์</t>
  </si>
  <si>
    <t xml:space="preserve">113  ถ.พระงาม  ต.ทับเที่ยง  อ.เมืองตรัง  จ.ตรัง </t>
  </si>
  <si>
    <t>089-6495913</t>
  </si>
  <si>
    <t>ฐณิชชา</t>
  </si>
  <si>
    <t>แสงระยับ</t>
  </si>
  <si>
    <t>ไทยรัฐวิทยา 39 (บ้านนาโต๊ะหมิง)</t>
  </si>
  <si>
    <t>61  หมู่ 5  ต.ควนปริง  อ.เมืองตรัง  จ.ตรัง</t>
  </si>
  <si>
    <t>084-1637836</t>
  </si>
  <si>
    <t>ยุภาพร</t>
  </si>
  <si>
    <t>มากสุข</t>
  </si>
  <si>
    <t>16  หมู่ 3  ต.โคกยาง  อ.กันตัง  จ.ตรัง  92110</t>
  </si>
  <si>
    <t>087-2642772</t>
  </si>
  <si>
    <t>สุวรรณี</t>
  </si>
  <si>
    <t>จำปา</t>
  </si>
  <si>
    <t>84/13  ซอย 8  ถ.น้ำผุด  อ.เมือง  จ.ตรัง</t>
  </si>
  <si>
    <t>บ้านเกาะปุด</t>
  </si>
  <si>
    <t>10/2  ถ.รักษ์จันทร์  ต.ทับเที่ยง  อ.เมือง  จ.ตรัง</t>
  </si>
  <si>
    <t>สุพร</t>
  </si>
  <si>
    <t>อั้นซ้าย</t>
  </si>
  <si>
    <t>52  หมู่ 2  ต.โคกสะบ้า  อ.นาโยง  จ.ตรัง</t>
  </si>
  <si>
    <t>ธรรมนูญ</t>
  </si>
  <si>
    <t>เอี่ยมทรง</t>
  </si>
  <si>
    <t>19/36  ถ.โรงเรียน  อ.เมือง  จ.ตรัง  92000</t>
  </si>
  <si>
    <t>087-8872938</t>
  </si>
  <si>
    <t>อุบล</t>
  </si>
  <si>
    <t>จีนประชา</t>
  </si>
  <si>
    <t>วัดเกาะมะม่วง</t>
  </si>
  <si>
    <t>18/3  หมู่ที่ 6  ต.บ้านควน  อ.เมือง  จ.ตรัง</t>
  </si>
  <si>
    <t>089-6477030</t>
  </si>
  <si>
    <t>ที่อยู่ปัจจุบัน</t>
  </si>
  <si>
    <t>ระวีวรรณ</t>
  </si>
  <si>
    <t>ขอสันติวิวัฒน์</t>
  </si>
  <si>
    <t>บ้านฝ่ายท่า</t>
  </si>
  <si>
    <t>44/5  หมู่ 5  ต.ทุ่งมะพร้าว  อ.ท้ายเหมือง  จ.พังงา</t>
  </si>
  <si>
    <t>ประถมศึกษาพังงา</t>
  </si>
  <si>
    <t>หมดในรุ่น 2</t>
  </si>
  <si>
    <t>นิตยา</t>
  </si>
  <si>
    <t>ขุนอำไพ</t>
  </si>
  <si>
    <t>21/2  หมู่ที่ 1  ต.เกียร์  อ.สุคิริน  จ.นราธิวาส</t>
  </si>
  <si>
    <t>089-5985201</t>
  </si>
  <si>
    <t>ธิดา</t>
  </si>
  <si>
    <t>บกเขาแดง</t>
  </si>
  <si>
    <t>บ้านโคกโก</t>
  </si>
  <si>
    <t>152  หมู่ที่ 6  ต.สุไหงปาดี  อ.สุไหงปาดี  จ.นราธิวาส</t>
  </si>
  <si>
    <t>086-2890321</t>
  </si>
  <si>
    <t>กิตติเวชวรกุล</t>
  </si>
  <si>
    <t>75/2  หมู่ที่ 2  ต.โต๊ะเด็ง  อ.สุไหงปาดี  จ.นราธิวาส</t>
  </si>
  <si>
    <t>089-6588067</t>
  </si>
  <si>
    <t>ยินดี</t>
  </si>
  <si>
    <t>ชูรัตน์</t>
  </si>
  <si>
    <t>บ้านแม่ขรี (สวิงประชาสรรค์)</t>
  </si>
  <si>
    <t>526/5  ม.1  ต.แม่ขรี  อ.ตะโหมด  จ.พัทลุง</t>
  </si>
  <si>
    <t>รุจิรา</t>
  </si>
  <si>
    <t>อินยอด</t>
  </si>
  <si>
    <t>1/1  ม.10  ต.คลองใหญ่  อ.ตะโหมด  จ.พัทลุง</t>
  </si>
  <si>
    <t>084-9656550</t>
  </si>
  <si>
    <t>ผอ.สถานศึกษา</t>
  </si>
  <si>
    <t>บ้านท่าเนียน</t>
  </si>
  <si>
    <t>พัชรเลขกุล</t>
  </si>
  <si>
    <t>170/2  หมู่ 11  ต.นาโหนด  อ.เมือง  จ.พัทลุง</t>
  </si>
  <si>
    <t>สมหมาย</t>
  </si>
  <si>
    <t>กรดเต็ม</t>
  </si>
  <si>
    <t>บ้านวังปริง</t>
  </si>
  <si>
    <t>249  หมู่ 3  ต.แพรกหา  อ.ควนขนุน  จ.พัทลุง</t>
  </si>
  <si>
    <t>081-7668350</t>
  </si>
  <si>
    <t>สมศักดิ์</t>
  </si>
  <si>
    <t>เกษโร</t>
  </si>
  <si>
    <t>บ้านเผียน</t>
  </si>
  <si>
    <t>556/77  ม.5  ต.ปากพูน  อ.เมือง  จ.นครศรีธรรมราช</t>
  </si>
  <si>
    <t>085-4741231</t>
  </si>
  <si>
    <t>อมฤต</t>
  </si>
  <si>
    <t>หล้าหลั่น</t>
  </si>
  <si>
    <t>บ้านบ่อกรูด</t>
  </si>
  <si>
    <t>10  ม.2  ต.โมคลาน  อ.ท่าศาลา  จ.นครศรีธรรมราช</t>
  </si>
  <si>
    <t>075-375310</t>
  </si>
  <si>
    <t>สิทธิชัย</t>
  </si>
  <si>
    <t>ทองนุ่น</t>
  </si>
  <si>
    <t>บ้านน้ำฉา</t>
  </si>
  <si>
    <t>109/4  ม.5  ต.ปากพูน  อ.เมือง  จ.นครศรีธรรมราช</t>
  </si>
  <si>
    <t>อับดุลฮาลี</t>
  </si>
  <si>
    <t>ผู้อำนวยการ</t>
  </si>
  <si>
    <t>สวนพระยาวิทยา</t>
  </si>
  <si>
    <t>089-8763446</t>
  </si>
  <si>
    <t>ผอ.ชน. และ ผอ.ชช. หมดในรุ่น 1 และ 2</t>
  </si>
  <si>
    <t>สกาวรัตน์</t>
  </si>
  <si>
    <t>ชูมัง</t>
  </si>
  <si>
    <t>วัดท่าเมรุ อ.บางกล่ำ</t>
  </si>
  <si>
    <t>68  หมู่ 3  ต.น้ำน้อย  อ.หาดใหญ่  จ.สงขลา</t>
  </si>
  <si>
    <t>อานัส</t>
  </si>
  <si>
    <t>สินเบญจพงศ์</t>
  </si>
  <si>
    <t>บ้านทุ่งงาย</t>
  </si>
  <si>
    <t>089-8769346</t>
  </si>
  <si>
    <t>หวันอาหลี</t>
  </si>
  <si>
    <t>บ้านวังพา</t>
  </si>
  <si>
    <t>50  ม.3  ต.ควนลัง  อ.หาดใหญ่  จ.สงขลา  90110</t>
  </si>
  <si>
    <t>ดำรง</t>
  </si>
  <si>
    <t>วงษ์ชนะ</t>
  </si>
  <si>
    <t>171  ม.10  ต.ทุ่งเสา  อ.หาดใหญ่  จ.สงขลา</t>
  </si>
  <si>
    <t>ขุนทองเพชร</t>
  </si>
  <si>
    <t>222  ม.6  ต.คูหาใต้  อ.รัตภูมิ  จ.สงขลา  90180</t>
  </si>
  <si>
    <t>มนต์ชัย</t>
  </si>
  <si>
    <t>อารีกิจ</t>
  </si>
  <si>
    <t>รองผู้อำนวยการสถานศึกษา</t>
  </si>
  <si>
    <t>110/5  ม.3  ต.ทุ่งตำเสา  อ.หาดใหญ่  จ.สงขลา  90110</t>
  </si>
  <si>
    <t>ธวัช</t>
  </si>
  <si>
    <t>รัตนพันธ์</t>
  </si>
  <si>
    <t>บ้านใสหลวง</t>
  </si>
  <si>
    <t>โรงเรียนบ้านใสหลวง  ม.10  ต.ปันแต  อ.ควนขนุน  จ.พัทลุง  93110</t>
  </si>
  <si>
    <t>สุริยศักดิ์</t>
  </si>
  <si>
    <t>วรกาญจนานนท์</t>
  </si>
  <si>
    <t>รอง ผอ.สถานศึกษา</t>
  </si>
  <si>
    <t>อนุบาลควนขนุน</t>
  </si>
  <si>
    <t>29  ม.4  ต.ปรางหมู่  อ.เมือง  จ.พัทลุง  93000</t>
  </si>
  <si>
    <t>089-8691083</t>
  </si>
  <si>
    <t>วัดปากสระ</t>
  </si>
  <si>
    <t>142  ม.10  ต.ควนมะพร้าว  อ.เมือง  จ.พัทลุง  93000</t>
  </si>
  <si>
    <t>081-7486561</t>
  </si>
  <si>
    <t>บุญพิณ</t>
  </si>
  <si>
    <t>คงจันทร์</t>
  </si>
  <si>
    <t>วัดเขาป้าเจ้</t>
  </si>
  <si>
    <t>081-0990183</t>
  </si>
  <si>
    <t>ไพฑูรย์</t>
  </si>
  <si>
    <t>บุญกลาง</t>
  </si>
  <si>
    <t>428/5  ถ.ราเมศวร์  ต.คูหาสวรรค์  อ.เมือง  จ.พัทลุง  93000</t>
  </si>
  <si>
    <t>089-2962308</t>
  </si>
  <si>
    <t>ต่อลาภ</t>
  </si>
  <si>
    <t>ชูสังข์เพชร</t>
  </si>
  <si>
    <t>วัดท่าสำเภาเหนือ</t>
  </si>
  <si>
    <t>084-2145173</t>
  </si>
  <si>
    <t>สมเกียรติ</t>
  </si>
  <si>
    <t>ด้วงนุ่ม</t>
  </si>
  <si>
    <t>วัดไทรโกบ</t>
  </si>
  <si>
    <t>โรงเรียนวัดไทรโกบ  อ.ควนขนุน  จ.พัทลุง  93110</t>
  </si>
  <si>
    <t>081-7664716</t>
  </si>
  <si>
    <t>พิชัย</t>
  </si>
  <si>
    <t>คงศรี</t>
  </si>
  <si>
    <t>บ้านบันนังกูแว</t>
  </si>
  <si>
    <t>32/4  ม.12  ถ.ผังเมือง 4  ซ.6  ต.สะเตงนอก  อ.เมือง  จ.ยะลา</t>
  </si>
  <si>
    <t>080-7041636</t>
  </si>
  <si>
    <t>มะเระ</t>
  </si>
  <si>
    <t>22/2  ม.4  ต.ตาเนาะปูเต๊ะ  อ.บันนังสตา  จ.ยะลา</t>
  </si>
  <si>
    <t>081-7381050</t>
  </si>
  <si>
    <t>ตะวัน</t>
  </si>
  <si>
    <t>อักษรชื่น</t>
  </si>
  <si>
    <t>บ้านฉลองชัย</t>
  </si>
  <si>
    <t>37/1  ม.4  ต.ปะลุกาสาเมะ  อ.บาเจาะ  จ.นราธิวาส</t>
  </si>
  <si>
    <t>081-0952436</t>
  </si>
  <si>
    <t>จักรพงษ์</t>
  </si>
  <si>
    <t>ทองประดับ</t>
  </si>
  <si>
    <t>วังวิเศษ</t>
  </si>
  <si>
    <t>โรงเรียนวังวิเศษ  อ.วังวิเศษ  จ.ตรัง  92000</t>
  </si>
  <si>
    <t>089-4725311</t>
  </si>
  <si>
    <t>นิพัฒน์</t>
  </si>
  <si>
    <t>แท่นมาก</t>
  </si>
  <si>
    <t>ลำภูราเรืองวิทย์</t>
  </si>
  <si>
    <t>25/2  ม.2  ต.ละมอ  อ.นาโยง  จ.ตรัง</t>
  </si>
  <si>
    <t>089-5881701</t>
  </si>
  <si>
    <t>ขจรจิตร</t>
  </si>
  <si>
    <t>ตะหมัง</t>
  </si>
  <si>
    <t>รัษฏานุประดิษฐ์อนุสรณ์</t>
  </si>
  <si>
    <t>084-4415699</t>
  </si>
  <si>
    <t>ขนิษฐา</t>
  </si>
  <si>
    <t>อำนักมณี</t>
  </si>
  <si>
    <t>089-2897553</t>
  </si>
  <si>
    <t>ครู.ชช.หมดในรุ่น 1, ผอ.ชน.หมดในรุ่น 2</t>
  </si>
  <si>
    <t>วาสณา</t>
  </si>
  <si>
    <t>กาญจนมุกดา</t>
  </si>
  <si>
    <t>ร.ร.วรรธนะสาร</t>
  </si>
  <si>
    <t>87/2  เทศบาลตำบลทุ่งหว้า  อ.ทุ่งหว้า  จ.สตูล  91120</t>
  </si>
  <si>
    <t>081-7661358</t>
  </si>
  <si>
    <t>อำนาจ</t>
  </si>
  <si>
    <t>ฤทธิ์ภักดี</t>
  </si>
  <si>
    <t>ร.ร.บ้านทุ่งเสม็ด-มิตรภาพที่ 114</t>
  </si>
  <si>
    <t>499  ม.1  ต.กำแพง  อ.ละงู  จ.สตูล  91110</t>
  </si>
  <si>
    <t>วิทยา</t>
  </si>
  <si>
    <t>มิ่งมาก</t>
  </si>
  <si>
    <t>ร.ร.บ้านป่าแก่บ่อหิน</t>
  </si>
  <si>
    <t>087-3995879</t>
  </si>
  <si>
    <t>วีระศักดิ์</t>
  </si>
  <si>
    <t>ชยโสภัฏฐ์</t>
  </si>
  <si>
    <t>ร.ร.บ้านควนฟ้าแลบ</t>
  </si>
  <si>
    <t>130  ม.15  ต.ละงู  อ.ละงู  จ.สตูล  91110</t>
  </si>
  <si>
    <t>สิริพร</t>
  </si>
  <si>
    <t>คุณสนอง</t>
  </si>
  <si>
    <t>ร.ร.บ้านสวนเทศ</t>
  </si>
  <si>
    <t>15  ม.2  ต.ฉลุง  อ.เมือง  จ.สตูล</t>
  </si>
  <si>
    <t>089-7390270</t>
  </si>
  <si>
    <t>ผอ.ชน.หมดในรุ่น 2</t>
  </si>
  <si>
    <t>พิเชษฐ์</t>
  </si>
  <si>
    <t>อุบลสุวรรณ</t>
  </si>
  <si>
    <t>บ้านมาลา</t>
  </si>
  <si>
    <t>46/111  ม.2  ต.เขารูปช้าง  อ.เมือง  จ.สงขลา  90000</t>
  </si>
  <si>
    <t>085-6735987</t>
  </si>
  <si>
    <t>เจ๊ะอิสมาฮิล</t>
  </si>
  <si>
    <t>อดุลภักดี</t>
  </si>
  <si>
    <t>บ้านอีนอ</t>
  </si>
  <si>
    <t>62  ม.10  ถ.รือเสาะสนองกิจ  ต.รือเสาะ  อ.รือเสาะ  จ.นราธิวาส  96150</t>
  </si>
  <si>
    <t>นิอาแซ</t>
  </si>
  <si>
    <t>นิมะ</t>
  </si>
  <si>
    <t>บ้านลาเมาะฮีเล</t>
  </si>
  <si>
    <t>โรงเรียนบ้านลาเมาะฮีเล  อ.รือเสาะ  จ.นราธิวาส  96150</t>
  </si>
  <si>
    <t>089-8799985</t>
  </si>
  <si>
    <t>นัยนา</t>
  </si>
  <si>
    <t>รอดแถม</t>
  </si>
  <si>
    <t>บ้านจะแลเกาะ</t>
  </si>
  <si>
    <t>94/1  ม.2  ต.ตันหยงมัส  อ.ระแงะ  จ.นราธิวาส  96130</t>
  </si>
  <si>
    <t>081-6083712</t>
  </si>
  <si>
    <t>อับดุลรอฮีม</t>
  </si>
  <si>
    <t>อูแล</t>
  </si>
  <si>
    <t>บ้านกาเยาะมาตี</t>
  </si>
  <si>
    <t>186  ม.7  ต.บาเจาะ  จ.นราธิวาส  96170</t>
  </si>
  <si>
    <t>081-0935324</t>
  </si>
  <si>
    <t>นรินทร์</t>
  </si>
  <si>
    <t>นิมอ</t>
  </si>
  <si>
    <t>บ้านบูเกะสูดอ</t>
  </si>
  <si>
    <t>83  ม.4  ต.บาเระใต้  อ.บาเจาะ  จ.นราธิวาส  96170</t>
  </si>
  <si>
    <t>089-8780883</t>
  </si>
  <si>
    <t>อุสมัน</t>
  </si>
  <si>
    <t>บ้านคลอแระ</t>
  </si>
  <si>
    <t>2  ม.2  ต.มะนังตายอ  อ.เมือง  จ.นราธิวาส  96000</t>
  </si>
  <si>
    <t>081-9631291</t>
  </si>
  <si>
    <t>มะ</t>
  </si>
  <si>
    <t>ดาราแม</t>
  </si>
  <si>
    <t>บ้านบือแนปีแย</t>
  </si>
  <si>
    <t>94/2  ม.8  ต.ปะลุกาสาเมาะ  อ.บาเจาะ  จ.นราธิวาส  96170</t>
  </si>
  <si>
    <t>087-2986225</t>
  </si>
  <si>
    <t>อุสมาน</t>
  </si>
  <si>
    <t>บ้านบือแรง</t>
  </si>
  <si>
    <t>27  ถ.มรรคาปีนนิตย์  อ.ยี่งอ  จ.นราธิวาส  96180</t>
  </si>
  <si>
    <t>080-7099100</t>
  </si>
  <si>
    <t>การอบรม</t>
  </si>
  <si>
    <t>ผอ.ชช.</t>
  </si>
  <si>
    <t>เหลือ</t>
  </si>
  <si>
    <t>หลักสูตร</t>
  </si>
  <si>
    <t>รุ่นที่ 2 ระหว่างวันที่ 8-12 พฤษภาคม 2555</t>
  </si>
  <si>
    <t>สุขิตานนท์</t>
  </si>
  <si>
    <t>วัดนากุน</t>
  </si>
  <si>
    <t>8/1  ม.6  ต.สระแก้ว  อ.ท่าศาลา  จ.นครศรีธรรมราช</t>
  </si>
  <si>
    <t>081-7972134</t>
  </si>
  <si>
    <t>กิติวัตร</t>
  </si>
  <si>
    <t>เจ้าแก้ว</t>
  </si>
  <si>
    <t>ปทุมานุกูล</t>
  </si>
  <si>
    <t>44/1  ม.1  ต.ไทยบุรี  อ.ท่าศาลา  จ.นครศรีธรรมราช</t>
  </si>
  <si>
    <t>081-3674257</t>
  </si>
  <si>
    <t>สุเทพ</t>
  </si>
  <si>
    <t>วัชรกาฬ</t>
  </si>
  <si>
    <t>359/4  ต.ห้วยยอด  อ.ห้วยยอด  จ.ตรัง</t>
  </si>
  <si>
    <t>อุษา</t>
  </si>
  <si>
    <t>สินกั้ง</t>
  </si>
  <si>
    <t>58/3  ซ.4  ถ.เทศารัษฏา  อ.ห้วยยอด  จ.ตรัง</t>
  </si>
  <si>
    <t>082-2877410</t>
  </si>
  <si>
    <t>สมปอง</t>
  </si>
  <si>
    <t>ทินประภา</t>
  </si>
  <si>
    <t>บ้านเขากอบ</t>
  </si>
  <si>
    <t>28/2  ม.2  ต.ห้วยยอด  อ.ห้วยยอด  จ.ตรัง</t>
  </si>
  <si>
    <t>080-8645407</t>
  </si>
  <si>
    <t>เจือกโว้น</t>
  </si>
  <si>
    <t>บ้านทุ่งยาง</t>
  </si>
  <si>
    <t>199/3  ถ.ห้วยยอด  ต.ทับเที่ยง  อ.เมือง  จ.ตรัง</t>
  </si>
  <si>
    <t>นงนภัส</t>
  </si>
  <si>
    <t>ทับเที่ยง</t>
  </si>
  <si>
    <t>บ้านหนองคล้า</t>
  </si>
  <si>
    <t>089-6529834</t>
  </si>
  <si>
    <t>พิมพ์สุจี</t>
  </si>
  <si>
    <t>นวลขวัญ</t>
  </si>
  <si>
    <t>บ้านเกาะนก</t>
  </si>
  <si>
    <t>1063/92  ม.1  ถ.สนามบิน-ลพบุรีราเมศวร์  ต.ควนลัง  อ.หาดใหญ่  จ.สงขลา</t>
  </si>
  <si>
    <t>พรรณพิศ</t>
  </si>
  <si>
    <t>จันทสุวรรณ</t>
  </si>
  <si>
    <t>2  ม.1 เพชรเกษม 27  ซ.จันทสุวรรณ  ต.ควนลัง  อ.หาดใหญ่  จ.สงขลา</t>
  </si>
  <si>
    <t>ลำดวน</t>
  </si>
  <si>
    <t>พรมแดน</t>
  </si>
  <si>
    <t>วัดเทพกระษัตรี</t>
  </si>
  <si>
    <t>081-4170324</t>
  </si>
  <si>
    <t>138  ม.4  ซอยบ้านหัวนอน  ต.เทพกระษัตรี  อ.ถลาง  จ.ภูเก็ต  83110</t>
  </si>
  <si>
    <t>ชูศรี</t>
  </si>
  <si>
    <t>ปวีณธิติอนันต์</t>
  </si>
  <si>
    <t>283  ถ.เทพกระษัตรี  อ.ถลาง  จ.ภูเก็ต</t>
  </si>
  <si>
    <t>จักรกฤษณ์</t>
  </si>
  <si>
    <t>ศิริวัฒน์</t>
  </si>
  <si>
    <t>ภูเก็ตวิทยาลัย</t>
  </si>
  <si>
    <t>1/58  ถ.ผู้ใหญ่บ้าน  ต.ตลาดใหญ่  อ.เมือง  จ.ภูเก็ต</t>
  </si>
  <si>
    <t>081-5976468</t>
  </si>
  <si>
    <t>สนิท</t>
  </si>
  <si>
    <t>รอดเซ็น</t>
  </si>
  <si>
    <t>ร.ร.ภูเก็ตวิทยาลัย อ.เมือง  จ.ภูเก็ต</t>
  </si>
  <si>
    <t>086-6839605</t>
  </si>
  <si>
    <t>ผอ.ชน.หมดในรุ่น 1, ครู ชช.หมดในรุ่น 2</t>
  </si>
  <si>
    <t>ประสิทธิ์เสริฐ</t>
  </si>
  <si>
    <t>130/1  ม.4  ต.บางหมาก  อ.กันตัง  จ.ตรัง  92110</t>
  </si>
  <si>
    <t>089-7283242</t>
  </si>
  <si>
    <t>ขวัญใจ</t>
  </si>
  <si>
    <t>กาญจนศรีเมฆ</t>
  </si>
  <si>
    <t>สามัคคีศึกษา</t>
  </si>
  <si>
    <t>229/42  ซ.9  ต.ทับเที่ยง  อ.เมือง  จ.ตรัง  92000</t>
  </si>
  <si>
    <t>089-9097085</t>
  </si>
  <si>
    <t>สุภาภรณ์</t>
  </si>
  <si>
    <t>น้ำผุด</t>
  </si>
  <si>
    <t>634  ถ.เพชรเกษม  อ.ห้วยยอด  จ.ตรัง</t>
  </si>
  <si>
    <t>086-7402449</t>
  </si>
  <si>
    <t>อาทิตยา</t>
  </si>
  <si>
    <t>ร่วมชมรัตน์</t>
  </si>
  <si>
    <t>เมืองกระบี่</t>
  </si>
  <si>
    <t>93  โรงเรียนเมืองกระบี่  ถ.ศรีตรัง  ต.กระบี่ใหญ่  อ.เมือง  จ.กระบี่  81000</t>
  </si>
  <si>
    <t>086-9479606</t>
  </si>
  <si>
    <t>กุณฑลี</t>
  </si>
  <si>
    <t>ช่วยเอื้อ</t>
  </si>
  <si>
    <t>083-7906837</t>
  </si>
  <si>
    <t>ผอ.ชช.หมดในรุ่น 1, ผอ.ชน.หมดในรุ่น 2, ครู ชช.หมดในรุ่น 2</t>
  </si>
  <si>
    <t>จำนรรจ์</t>
  </si>
  <si>
    <t>ศรประสิทธิ์</t>
  </si>
  <si>
    <t>2  ถ.เทศบาล37  ต.พะตง  อ.หาดใหญ่  จ.สงขลา</t>
  </si>
  <si>
    <t>081-7985653</t>
  </si>
  <si>
    <t>นฤมล</t>
  </si>
  <si>
    <t>ยงกำลัง</t>
  </si>
  <si>
    <t>มัธยมศึกาเขต 16</t>
  </si>
  <si>
    <t>39/27  ม.2  ซ.พาฝัน  ต.คอหงส์  อ.หาดใหญ่  จ.สงขลา  90110</t>
  </si>
  <si>
    <t>089-1406423</t>
  </si>
  <si>
    <t>ยุพเยาว์</t>
  </si>
  <si>
    <t>วารีกุล</t>
  </si>
  <si>
    <t>081-3885027</t>
  </si>
  <si>
    <t>สุวภา</t>
  </si>
  <si>
    <t>ละอองจิตต์</t>
  </si>
  <si>
    <t>081-9596736</t>
  </si>
  <si>
    <t>จงกลนี</t>
  </si>
  <si>
    <t>เองซวน</t>
  </si>
  <si>
    <t>ร.ร.พะตงประธานคีรีวัฒน์  ต.พะตง  อ.หาดใหญ่  จ.สงขลา  90231</t>
  </si>
  <si>
    <t>089-4675259</t>
  </si>
  <si>
    <t>เฉลิมศรี</t>
  </si>
  <si>
    <t>ศิวติณฑุโก</t>
  </si>
  <si>
    <t>วรนารีเฉลิม จังหวัดสงขลา</t>
  </si>
  <si>
    <t>32/8  ม.3  ต.เขารูปช้าง  อ.เมืองสงขลา  จ.สงขลา</t>
  </si>
  <si>
    <t>074-311258</t>
  </si>
  <si>
    <t>วันชัย</t>
  </si>
  <si>
    <t>อัครพงศธร</t>
  </si>
  <si>
    <t>57/39  หมู่บ้านเคหะสถานครูไทย  ซ.3  ต.พะวง  อ.เมือง  จ.สงขลา</t>
  </si>
  <si>
    <t>ชนิตา</t>
  </si>
  <si>
    <t>งามภักดี</t>
  </si>
  <si>
    <t>86  ราชดำเนิน  อ.เมืองสงขลา  จ.สงขลา</t>
  </si>
  <si>
    <t>083-5114494</t>
  </si>
  <si>
    <t>นาฏญา</t>
  </si>
  <si>
    <t>บุญนะรัตน์</t>
  </si>
  <si>
    <t>156  ม.6  ต.เกาะแต้ว  อ.เมือง  จ.สงขลา</t>
  </si>
  <si>
    <t>086-9625685, 074-468393</t>
  </si>
  <si>
    <t>เพ็ญจวรรณ์</t>
  </si>
  <si>
    <t>ฤทธิ์รงค์</t>
  </si>
  <si>
    <t>17  ถ.ชายเขา  อ.เมืองสงขลา</t>
  </si>
  <si>
    <t>ละออง</t>
  </si>
  <si>
    <t>สุขมี</t>
  </si>
  <si>
    <t>ร.ร.วรนารีเฉลิม จังหวัดสงขลา  อ.เมืองสงขลา  จ.สงขลา</t>
  </si>
  <si>
    <t>086-6933569</t>
  </si>
  <si>
    <t>กลีรัตน์</t>
  </si>
  <si>
    <t>สุขพันธุ์</t>
  </si>
  <si>
    <t>427  น้ำกระจาย 32  อ.เมืองสงขลา  จ.สงขลา</t>
  </si>
  <si>
    <t>วรรณกมล</t>
  </si>
  <si>
    <t>มังสาทอง</t>
  </si>
  <si>
    <t>085-6719394</t>
  </si>
  <si>
    <t>หอมจันทร์</t>
  </si>
  <si>
    <t>90/105  ม.8  ต.เขารูปช้าง  อ.เมืองสงขลา  จ.สงขลา</t>
  </si>
  <si>
    <t>086-4801890</t>
  </si>
  <si>
    <t>ประพจน์</t>
  </si>
  <si>
    <t>จู่เซ่งเจริญ</t>
  </si>
  <si>
    <t>88/2  ม.6  ต.เขารูปช้าง  อ.เมืองสงขลา  จ.สงขลา  90000</t>
  </si>
  <si>
    <t>086-5970261</t>
  </si>
  <si>
    <t>บุญยนุช</t>
  </si>
  <si>
    <t>สิทธิโชค</t>
  </si>
  <si>
    <t>สุนันทา</t>
  </si>
  <si>
    <t>ดนัยสร</t>
  </si>
  <si>
    <t>145/183  ถ.สามสิบเมตร  ต.เขารูปช้าง  อ.เมืองสงขลา  จ.สงขลา</t>
  </si>
  <si>
    <t>ชอบ</t>
  </si>
  <si>
    <t>สังข์ศิลป์เลิศ</t>
  </si>
  <si>
    <t>089-8690771</t>
  </si>
  <si>
    <t>สุรศักดิ์</t>
  </si>
  <si>
    <t>นกเพชร</t>
  </si>
  <si>
    <t>3/34  ม.2  ต.พะวง  อ.เมืองสงขลา  จ.สงขลา</t>
  </si>
  <si>
    <t>วิชัย</t>
  </si>
  <si>
    <t>อรชร</t>
  </si>
  <si>
    <t>081-8968028</t>
  </si>
  <si>
    <t>ดาราฉาย</t>
  </si>
  <si>
    <t>76  ร.ร.บ้านจุโป  ต.แม่หวาด  อ.ธารโต  จ.ยะลา</t>
  </si>
  <si>
    <t>089-2990387</t>
  </si>
  <si>
    <t>ประคอง</t>
  </si>
  <si>
    <t>จันทอง</t>
  </si>
  <si>
    <t>3/4  ม.7  ต.ทุ่งหวัง  อ.เมืองสงขลา  จ.สงขลา  90000</t>
  </si>
  <si>
    <t>081-2779446, 074-339150</t>
  </si>
  <si>
    <t>สุริยงค์</t>
  </si>
  <si>
    <t>มาลี</t>
  </si>
  <si>
    <t>บ้านเขาติง</t>
  </si>
  <si>
    <t>55/1  หมู่ 1  ต.ทุ่งยาว  อ.ปะเหลียน  จ.ตรัง</t>
  </si>
  <si>
    <t>26/1  หมู่ 3  ต.หนองตรุด  อ.เมือง  จ.ตรัง  92000</t>
  </si>
  <si>
    <t xml:space="preserve">237  หมู่ 1  ถ.ตรัง-ปะเหลียน  ต.ย่านตาขาว  อ.ย่านตาขาว  จ.ตรัง  92140 </t>
  </si>
  <si>
    <t xml:space="preserve">82  หมู่ 6  ต.บ้านโพธิ์  อ.เมือง  จ.ตรัง  92000 </t>
  </si>
  <si>
    <t>083-6331953, 087-8852794</t>
  </si>
  <si>
    <t xml:space="preserve">17  หมู่ 4  ต.ละมอ  อ.นาโยง  จ.ตรัง  92170 </t>
  </si>
  <si>
    <t>083-1744613</t>
  </si>
  <si>
    <t xml:space="preserve">69   หมู่ 2  ต.ท่าข้าม  อ.ปะเหลียน  จ.ตรัง  92120 </t>
  </si>
  <si>
    <t xml:space="preserve">187/20  ถ.กันตัง  ต.ทับเที่ยง  อ.เมืองตรัง  จ.ตรัง  92000 </t>
  </si>
  <si>
    <t>106  หมู่ 7  ต.ในควน  อ.ย่านตาขาว  จ.ตรัง</t>
  </si>
  <si>
    <t xml:space="preserve">3/1  หมู่ 2  ต.ละมอ  อ.นาโยง  จ.ตรัง  92170 </t>
  </si>
  <si>
    <t>โรงเรียนบ้านหาดเลา  หมู่ที่ 3  ต.ปะเหลียน  อ.ปะเหลียน  จ.ตรัง  921802</t>
  </si>
  <si>
    <t>47  หมู่ 7  ถ.ราชประชานุเคราะห์  ต.เขาพนม  อ.เขาพนม  จ.กระบี่</t>
  </si>
  <si>
    <t>จูดลง</t>
  </si>
  <si>
    <t>113  ถ.พระงาม  ต.ทับเที่ยง  อ.เมืองตรัง  จ.ตรัง</t>
  </si>
  <si>
    <t>การอบรมรุ่นที่ 3</t>
  </si>
  <si>
    <t>ณ  อาคารเรียน 3 คณะศึกษาศาสตร์ มหาวิทยาลัยทักษิณ วิทยาเขตสงขลา</t>
  </si>
  <si>
    <t>รุ่นที่ 3 ระหว่างวันที่ 20-23 พฤษภาคม 2555</t>
  </si>
  <si>
    <t>ผอ.ชน.-หมดในรุ่น 1, ครู ชน.หมดในรุ่น 2  เหลือ ผอ.ไมระบุสถานะอีก 1 ราย</t>
  </si>
  <si>
    <t>จินดา</t>
  </si>
  <si>
    <t>ทองจินดา</t>
  </si>
  <si>
    <t>วัดทรายขาว</t>
  </si>
  <si>
    <t>78  หมู่ที่ 5  ต.ไพรวัน  อ.ตากใบ  จ.นราธิวาส</t>
  </si>
  <si>
    <t>081-0925573</t>
  </si>
  <si>
    <t>อัญญานี</t>
  </si>
  <si>
    <t>รองสวัสดิ์</t>
  </si>
  <si>
    <t>บ้านตอหลัง</t>
  </si>
  <si>
    <t>34/1  หมู่ที่ 3  ต.ไพรวัน  อ.ตากใบ  จ.นราธิวาส</t>
  </si>
  <si>
    <t>086-2893623</t>
  </si>
  <si>
    <t>ณัชรานี</t>
  </si>
  <si>
    <t>สันตวรกุล</t>
  </si>
  <si>
    <t>24/1  หมู่ที่ 3   ต.ไพรวัน  อ.ตากใบ  จ.นราธิวาส</t>
  </si>
  <si>
    <t>089-5958812</t>
  </si>
  <si>
    <t>สุมาลี</t>
  </si>
  <si>
    <t>คงคุณ</t>
  </si>
  <si>
    <t>21/2  หมู่ที่ 3   ต.ไพรวัน  อ.ตากใบ  จ.นราธิวาส</t>
  </si>
  <si>
    <t>081-0953543</t>
  </si>
  <si>
    <t>ครู ชช.หมดในรุ่น 1, ผอ. ชน. หมดในรุ่น 1 หมดในรุ่น 3</t>
  </si>
  <si>
    <t>ชิตชนก</t>
  </si>
  <si>
    <t>ปาธะรัตน์</t>
  </si>
  <si>
    <t>อนุบาลป่าบอน</t>
  </si>
  <si>
    <t>ร.ร.อนุบาลป่าบอน  ต.ป่าบอน  อ.ป่าบอน  จ.พัทลุง</t>
  </si>
  <si>
    <t>086-7464167</t>
  </si>
  <si>
    <t>วารุณีย์</t>
  </si>
  <si>
    <t>คงทน</t>
  </si>
  <si>
    <t>089-2965583</t>
  </si>
  <si>
    <t>โสภาภรณ์</t>
  </si>
  <si>
    <t>วัจนพิสิฐ</t>
  </si>
  <si>
    <t>089-8696446</t>
  </si>
  <si>
    <t>ธนพร</t>
  </si>
  <si>
    <t>มุสิกะสังข์</t>
  </si>
  <si>
    <t>265  ม.7  ต.ป่าบอน  อ.ป่าบอน  จ.พัทลุง  93170</t>
  </si>
  <si>
    <t>087-8999218</t>
  </si>
  <si>
    <t>สิรินาฎ</t>
  </si>
  <si>
    <t>เยาวชิรวพงศ์</t>
  </si>
  <si>
    <t>13  ถ.บ้านสวนดอกไม้  ต.ลำปำ  อ.เมือง  จั.พัทลุง</t>
  </si>
  <si>
    <t>ทัศณีย์</t>
  </si>
  <si>
    <t>แสงเกื้อหนุน</t>
  </si>
  <si>
    <t>92  ม.6  ต.คลองใหญ้  อ.ตะโหมด  ต.พัทลุง</t>
  </si>
  <si>
    <t>089-2956347</t>
  </si>
  <si>
    <t>วันเพ็ญ</t>
  </si>
  <si>
    <t>ภักดี</t>
  </si>
  <si>
    <t>081-2769729</t>
  </si>
  <si>
    <t>นาตยา</t>
  </si>
  <si>
    <t>ฤทธิ์ชู</t>
  </si>
  <si>
    <t>086-2999859</t>
  </si>
  <si>
    <t>สมใจ</t>
  </si>
  <si>
    <t>กุลกิจ</t>
  </si>
  <si>
    <t>081-0951767</t>
  </si>
  <si>
    <t>โชคดี</t>
  </si>
  <si>
    <t>นวภัทร</t>
  </si>
  <si>
    <t>ศรีชูทอง</t>
  </si>
  <si>
    <t>084-2147796</t>
  </si>
  <si>
    <t>รัศมี</t>
  </si>
  <si>
    <t>ณ  พัทลุง</t>
  </si>
  <si>
    <t>583  ม.1  ต.แม่ขรี  อ.ตะโหมด  จ.พัทลุง  93160</t>
  </si>
  <si>
    <t>089-6557143</t>
  </si>
  <si>
    <t>วริญญา</t>
  </si>
  <si>
    <t>สาเหล็ม</t>
  </si>
  <si>
    <t>99/1  ม.1  ต.คลองใหญ่  อ.ตะโหมด  จ.พัทลุง  93160</t>
  </si>
  <si>
    <t>ประสิทธิ์ศร</t>
  </si>
  <si>
    <t>บ้านคลองใหญ่</t>
  </si>
  <si>
    <t>56  ซ.นพคุณ  ถ.เพชรเกษม  ต.หาดใหญ่  จ.สงขลา</t>
  </si>
  <si>
    <t>ปัญญา</t>
  </si>
  <si>
    <t>มีเพียร</t>
  </si>
  <si>
    <t>5/2  ม.4  ต.ตะโหมด  อ.ตะโหมด  จ.พัทลุง</t>
  </si>
  <si>
    <t>084-8534981</t>
  </si>
  <si>
    <t>เลขา</t>
  </si>
  <si>
    <t>ไพชำนาญ ณ พัทลุง</t>
  </si>
  <si>
    <t>ร.ร.บ้านคลองใหญ่  อ.ตะโหมด  จ.พัทลุง</t>
  </si>
  <si>
    <t>084-8587006</t>
  </si>
  <si>
    <t>พรหมนวล</t>
  </si>
  <si>
    <t>กรกมล</t>
  </si>
  <si>
    <t>ชูช่วงโชติ</t>
  </si>
  <si>
    <t>ประถมศึกษาปัตตานี เขต 1</t>
  </si>
  <si>
    <t>บ้านปรัง</t>
  </si>
  <si>
    <t>75/383  ม.7  ต.เขารูปช้าง  อ.เมือง  จ.สงขลา</t>
  </si>
  <si>
    <t>089-8798931</t>
  </si>
  <si>
    <t>หมดในรุ่น 3</t>
  </si>
  <si>
    <t>ผอ.ชช.หมดในรุ่น 1, ผอ.ชน. และ ครู ชช. หมดในรุ่น 2</t>
  </si>
  <si>
    <t>ผอ.ชช.หมดในรุ่น 1, ผอ.ชน. และ ครู ชช.หมดในรุ่น 2</t>
  </si>
  <si>
    <t>นนทา</t>
  </si>
  <si>
    <t>081-0777420</t>
  </si>
  <si>
    <t>วิมล</t>
  </si>
  <si>
    <t xml:space="preserve"> ปักเข็ม</t>
  </si>
  <si>
    <t>3  ม.6  ต.สระแก้ว  อ.ท่าศาลา  จ.นครศรีธรรมราช</t>
  </si>
  <si>
    <t>จิรโรจน์</t>
  </si>
  <si>
    <t>วัดเขาขุนพนม</t>
  </si>
  <si>
    <t>24/3  ม.5  ต.ทอนหงส์  อ.พรหมคีรี  จ.นครศรีธรรมราช</t>
  </si>
  <si>
    <t>087-8987252</t>
  </si>
  <si>
    <t>แซ่หลี</t>
  </si>
  <si>
    <t>ร.ร.วัดน้ำตก  ม.2  ต.สระแก้ว  อ.ท่าศาลา  จ.นครศรีธรรมราช</t>
  </si>
  <si>
    <t>082-2773876</t>
  </si>
  <si>
    <t>มณี</t>
  </si>
  <si>
    <t>ชูจันทร์</t>
  </si>
  <si>
    <t>18/3  ม.1  ต.สระแก้ว  อ.ท่าศาลา  จ.นครศรีธรรมราช</t>
  </si>
  <si>
    <t>รอดการทุกข์</t>
  </si>
  <si>
    <t>54/9  ม.3  ต.นาเหรง  อ.นบพิตำ  จ.นครศรีธรรมราช</t>
  </si>
  <si>
    <t>เรวัช</t>
  </si>
  <si>
    <t>กันตังกุล</t>
  </si>
  <si>
    <t>วัดชัยธารามประดิษฐ์</t>
  </si>
  <si>
    <t>9/1  ม.15  ต.โมคลาน  อ.ท่าศาลา  จ.นครศรีธรรมราช</t>
  </si>
  <si>
    <t>075-750045</t>
  </si>
  <si>
    <t>วุฒิชัย</t>
  </si>
  <si>
    <t>เกิดด้วยทอง</t>
  </si>
  <si>
    <t>33/2  ม.6  ต.โมคลาน  อ.ท่าศาลา  จ.นครศรีธรรมราช</t>
  </si>
  <si>
    <t>084-1862653</t>
  </si>
  <si>
    <t>สมบูรณ์</t>
  </si>
  <si>
    <t>ขวัญมาศ</t>
  </si>
  <si>
    <t>2/2  ม.6  ต.โมคลาน  อ.ท่าศาลา  จ.นครศรีธรรมราช</t>
  </si>
  <si>
    <t>อภิชาต</t>
  </si>
  <si>
    <t>สุรพจน์</t>
  </si>
  <si>
    <t>บ้านหนับเภา</t>
  </si>
  <si>
    <t>11/1  ม.8  ต.ท่าขึ้น  อ.ท่าศาลา  จ.นครศรีธรรมราช</t>
  </si>
  <si>
    <t>081-9707971</t>
  </si>
  <si>
    <t>ลิขิต</t>
  </si>
  <si>
    <t>พานิช</t>
  </si>
  <si>
    <t>ราชประชานุเคราะห์ 8</t>
  </si>
  <si>
    <t>128  ม.10  ต.ปากพูน  อ.เมือง  จ.นครศรีธรรมราช</t>
  </si>
  <si>
    <t>แบ่งส่วน</t>
  </si>
  <si>
    <t>36/13  ม.1  ซ.เจริญพร  ถ.เทวบุรี  ต.โพธิ์เสด็จ  อ.เมือง  จ.นครศรีธรรมราช</t>
  </si>
  <si>
    <t>กอกานต์</t>
  </si>
  <si>
    <t>เจริญศาสตร์</t>
  </si>
  <si>
    <t>35  ม.6  ต.แม่เจ้าอยู่หัว  อ.เชียรใหญ่  จ.นครศรีธรรมราช</t>
  </si>
  <si>
    <t>081-5388659</t>
  </si>
  <si>
    <t>เสาวนีย์</t>
  </si>
  <si>
    <t>พราหมเพ็ชร</t>
  </si>
  <si>
    <t>31/2  ม.1  ต.ท่าขึ้น  อ.เมือง  จ.นครศรีธรรมราช</t>
  </si>
  <si>
    <t>โอภาส</t>
  </si>
  <si>
    <t>สุขโข</t>
  </si>
  <si>
    <t>บ้านเกาะน้ำรอบ</t>
  </si>
  <si>
    <t>53/8  ม.4  ต.เขารูปช้าง  อ.เมือง  จ.สงขลา  90000</t>
  </si>
  <si>
    <t>จริยา</t>
  </si>
  <si>
    <t>ศรีประสม</t>
  </si>
  <si>
    <t>107/3  ม.3  ต.รัตภูมิ  อ.ควนเนียง  จ.สงขลา  90220</t>
  </si>
  <si>
    <t>สุภาพร</t>
  </si>
  <si>
    <t>สุวรรณวณิช</t>
  </si>
  <si>
    <t>บ้านฉลุง</t>
  </si>
  <si>
    <t>210  ถ.กาญจนวนิช  ต.บ้านฉลุง  อ.หาดใหญ่  จ.สงขลา</t>
  </si>
  <si>
    <t>สุกันยา</t>
  </si>
  <si>
    <t>นุขุนครู</t>
  </si>
  <si>
    <t>086-2866360</t>
  </si>
  <si>
    <t>หมดในรุ่น 1</t>
  </si>
  <si>
    <t>รุ่นที่ 3 ระหว่างวันที่ 20-24 พฤษภาคม 2555</t>
  </si>
  <si>
    <t>นุชนาถ</t>
  </si>
  <si>
    <t>เพ็ชรพวง</t>
  </si>
  <si>
    <t>ร.ร.วรนารีเฉลิม  จังหวัดสงขลา  อ.เมืองสงขลา  จ.สงขลา</t>
  </si>
  <si>
    <t>087-2934757</t>
  </si>
  <si>
    <t>สุนทร</t>
  </si>
  <si>
    <t>มูสิกะเจริญ</t>
  </si>
  <si>
    <t>99/66  กาญจนวนิช 39  ม.10  ต.เขารูปช้าง  อ.เมืองสงขลา  จ.สงขลา</t>
  </si>
  <si>
    <t>089-4640814</t>
  </si>
  <si>
    <t>จิราพร</t>
  </si>
  <si>
    <t>รัตนพงศ์</t>
  </si>
  <si>
    <t>รวินันท์</t>
  </si>
  <si>
    <t>ปักดอกไม้</t>
  </si>
  <si>
    <t>133/1  ถ.แหลมทราย  อ.เมืองสงขลา  จ.สงขลา  90000</t>
  </si>
  <si>
    <t>089-4677314</t>
  </si>
  <si>
    <t>ยงยุทธ</t>
  </si>
  <si>
    <t>จั่นตระกูล</t>
  </si>
  <si>
    <t>94/21  ถ.กาญจนวนิช  ต.เขารูปช้าง  อ.เมืองสงขลา  จ.สงขลา</t>
  </si>
  <si>
    <t>รัชนี</t>
  </si>
  <si>
    <t>วนาพิทักษ์วงศ์</t>
  </si>
  <si>
    <t>26  ถ.ปาดังเบซาร์  อ.สะเดา  จ.สงขลา</t>
  </si>
  <si>
    <t>086-9674677</t>
  </si>
  <si>
    <t>อกนิษฐ์</t>
  </si>
  <si>
    <t>เกื้อกูล</t>
  </si>
  <si>
    <t>20/3  ถ.โปะหมอร่วมใจ 2  ต.บ้านพรุ  อ.หาดใหญ่  จ.สงขลา  90250</t>
  </si>
  <si>
    <t>089-2933477</t>
  </si>
  <si>
    <t>ผ่องแก้ว</t>
  </si>
  <si>
    <t>11  ถ.บ้านพรุธานี  ต.บ้านพรุ  อ.หาดใหญ่  จ.สงขลา  90250</t>
  </si>
  <si>
    <t>074-438317, 083-5106034</t>
  </si>
  <si>
    <t>อำมอญ</t>
  </si>
  <si>
    <t>ร.ร.หาดใหญ่วิทยาลัย 2  ต.บ้านพรุ  อ.หาดใหญ่  จ.สงขลา</t>
  </si>
  <si>
    <t>สุขศิริ</t>
  </si>
  <si>
    <t>1180  ต.ควนลัง  อ.หาดใหญ่  จ.สงขลา</t>
  </si>
  <si>
    <t>จารี</t>
  </si>
  <si>
    <t>พิทักษสุข</t>
  </si>
  <si>
    <t>66/1  ม.2  ต.คลองหรัง  อ.นาหม่อม  จ.สงขลา</t>
  </si>
  <si>
    <t>เยาวมาศ</t>
  </si>
  <si>
    <t>ดินลานสกูล</t>
  </si>
  <si>
    <t>1063/5  ม.1  หมู่บ้านปาล์มสปริงส์  ต.ควนลัง  อ.หาดใหญ่  จ.สงขลา</t>
  </si>
  <si>
    <t>รัตนา</t>
  </si>
  <si>
    <t>เส้งสุข</t>
  </si>
  <si>
    <t>80  ถ.คลองยาใต้  ต.บ้านพรุ  อ.หาดใหญ่  จ.สงขลา</t>
  </si>
  <si>
    <t>เบญจมาศ</t>
  </si>
  <si>
    <t>นาคหลง</t>
  </si>
  <si>
    <t>23  ซ.2  ถ.กอบกุลอุทิศ 5  ต.ทับลา  อ.สะเดา  จ.สงขลา</t>
  </si>
  <si>
    <t>081-8974358</t>
  </si>
  <si>
    <t>สุชาติ</t>
  </si>
  <si>
    <t>สมรรคจันทร์</t>
  </si>
  <si>
    <t>55  ถ.บ้านพรุธานี  เทศบาลเมืองบ้านพรุ  อ.หาดใหญ่  จ.สงขลา</t>
  </si>
  <si>
    <t>จิระพร</t>
  </si>
  <si>
    <t>ชูชื่น</t>
  </si>
  <si>
    <t>081-9571228</t>
  </si>
  <si>
    <t>สฤกพรรณ</t>
  </si>
  <si>
    <t>พนิตกมล</t>
  </si>
  <si>
    <t>เมืองนราธิวาส</t>
  </si>
  <si>
    <t>โรงเรียนเมืองนราธิวาส  อ.เมือง  จ.นริวาส  96000</t>
  </si>
  <si>
    <t>073-511223</t>
  </si>
  <si>
    <t>ปริชาต</t>
  </si>
  <si>
    <t>กสุรพ</t>
  </si>
  <si>
    <t>3/14  ถ.ประชาภิรมย์  อ.เมือง  จ.นราธิวาส  96000</t>
  </si>
  <si>
    <t>087-2960279</t>
  </si>
  <si>
    <t>มยุรี</t>
  </si>
  <si>
    <t>ปรีชาเรืองฤทธิ์</t>
  </si>
  <si>
    <t>บ้านกูแบสาลอ</t>
  </si>
  <si>
    <t>84/17  ถ.ระแงะมรรคา  อ.เมือง  จ.นราธิวาส  96000</t>
  </si>
  <si>
    <t>081-3288323</t>
  </si>
  <si>
    <t>ครู ชช.หมดในรุ่น 3</t>
  </si>
  <si>
    <t>ไพโรจน์</t>
  </si>
  <si>
    <t>พรหมสุวรรณ</t>
  </si>
  <si>
    <t>ประถมศึกษาชุมพร</t>
  </si>
  <si>
    <t>บ้านในเหมือง</t>
  </si>
  <si>
    <t>ร.ร.บ้านในเหมือง  อ.หลังสวน  จ.ชุมพร</t>
  </si>
  <si>
    <t>081-7875849</t>
  </si>
  <si>
    <t>ธมลวรรณ</t>
  </si>
  <si>
    <t>โชติระโส</t>
  </si>
  <si>
    <t>089-7354687</t>
  </si>
  <si>
    <t>ดรุณี</t>
  </si>
  <si>
    <t>รัตนวิมล</t>
  </si>
  <si>
    <t>086-4884056</t>
  </si>
  <si>
    <t>ฐายิกา</t>
  </si>
  <si>
    <t>084-4501196</t>
  </si>
  <si>
    <t>กาญจนา</t>
  </si>
  <si>
    <t>จองเดิม</t>
  </si>
  <si>
    <t>บ้านนาประดู่</t>
  </si>
  <si>
    <t>081-6901210</t>
  </si>
  <si>
    <t>ผอ.ชช.หมดในรุ่น 1, ครู ชช.หมดในรุ่น 3</t>
  </si>
  <si>
    <t>วนิชชา</t>
  </si>
  <si>
    <t>เพ็ชรจรูญ</t>
  </si>
  <si>
    <t>083-1848087</t>
  </si>
  <si>
    <t>กัญจน์กนก</t>
  </si>
  <si>
    <t>ตุกชูแสง</t>
  </si>
  <si>
    <t>วัดเจดีย์งาม</t>
  </si>
  <si>
    <t>โรงเรียนวัดเจดีย์งาม</t>
  </si>
  <si>
    <t>082-5892203</t>
  </si>
  <si>
    <t>วิญญูประสิทธิ์กุล</t>
  </si>
  <si>
    <t>มัธยมศึกษาเขต 11</t>
  </si>
  <si>
    <t>ละแมวิทยา</t>
  </si>
  <si>
    <t>124  ม.10  ต.ละแม  อ.ละแม  จ.ชุมพร  86170</t>
  </si>
  <si>
    <t>087-8825079</t>
  </si>
  <si>
    <t>อรวรรณ</t>
  </si>
  <si>
    <t>จันทร์พริ้ม</t>
  </si>
  <si>
    <t>อนุบาลพัทลุง</t>
  </si>
  <si>
    <t>416/18  ถ.ราเมศวร์  ต.คูหาสวรรค์  อ.เมือง  จ.พัทลุง  93000</t>
  </si>
  <si>
    <t>087-2900686</t>
  </si>
  <si>
    <t>เพลินใจ</t>
  </si>
  <si>
    <t>หอยนกคง</t>
  </si>
  <si>
    <t>4  ซ.5/2  ถ.พัฒนา  ต.คูหาสวรรค์  อ.เมือง  จ.พัทลุง  93000</t>
  </si>
  <si>
    <t>081-7481729</t>
  </si>
  <si>
    <t>ประจักษ์</t>
  </si>
  <si>
    <t>มรกตคันโธ</t>
  </si>
  <si>
    <t>111  ม.3 ต.นาขยาด  อ.ควนขนุน  จ.พัทลุง  93110</t>
  </si>
  <si>
    <t>086-2958032</t>
  </si>
  <si>
    <t>จำรัส</t>
  </si>
  <si>
    <t>เชื่อมใจ</t>
  </si>
  <si>
    <t>33  ซ.19/4  ถ.ผดุงดอนยา  ต.คูหาสวรรค์  อ.เมือง  จ.พัทลุง  93000</t>
  </si>
  <si>
    <t>081-7389557</t>
  </si>
  <si>
    <t>เลาแก้วหนู</t>
  </si>
  <si>
    <t>237  ม.3  ต.ควนขนุน  อ.ควนขนุน  จ.พัทลุง  93110</t>
  </si>
  <si>
    <t>084-1986812</t>
  </si>
  <si>
    <t>ภัทราณี</t>
  </si>
  <si>
    <t>จันทร์เกื้อ</t>
  </si>
  <si>
    <t>31  ม.1  ต.ลำปำ  อ.เมือง  จ.พัทลุง  93000</t>
  </si>
  <si>
    <t>089-9744283</t>
  </si>
  <si>
    <t>อาพร</t>
  </si>
  <si>
    <t>แสงแก้ว</t>
  </si>
  <si>
    <t>139  ม.1  ต.นาโหนด  อ.เมือง  จ.พัทลุง  93000</t>
  </si>
  <si>
    <t>ทิฆัมพร</t>
  </si>
  <si>
    <t>จันทรากุล</t>
  </si>
  <si>
    <t>โรงเรียนอนุบาลพัทลุง  อ.เมือง  จ.พัทลุง  93000</t>
  </si>
  <si>
    <t>086-0345531</t>
  </si>
  <si>
    <t>สารภี</t>
  </si>
  <si>
    <t>แก้วทิพย์</t>
  </si>
  <si>
    <t>210  ถ.เวชรังษี  ต.คูหาสวรรค์  อ.เมือง  จ.พัทลุง  93000</t>
  </si>
  <si>
    <t>084-9659014</t>
  </si>
  <si>
    <t>นงลักษณ์</t>
  </si>
  <si>
    <t>สุขเกื้อ</t>
  </si>
  <si>
    <t>23/6  ถ.ทัณฑ์บำรุง  ต.คูหาสวรรค์  อ.เมือง  จ.พัทลุง  93000</t>
  </si>
  <si>
    <t>086-6963571</t>
  </si>
  <si>
    <t>สิงหะพล</t>
  </si>
  <si>
    <t>2  ม.2  ต.ท่าแค  อ.เมือง  จ.พัทลุง  93000</t>
  </si>
  <si>
    <t>085-8972736</t>
  </si>
  <si>
    <t>ชวลีย์</t>
  </si>
  <si>
    <t>คงพูล</t>
  </si>
  <si>
    <t>45  ถ.เจริญดิษฐ์อินทร์  ต.คูหาสวรรค์  อ.เมือง  จ.พัทลุง  93000</t>
  </si>
  <si>
    <t>081-9575452</t>
  </si>
  <si>
    <t>ละม้าย</t>
  </si>
  <si>
    <t>โพธิ์ทอง</t>
  </si>
  <si>
    <t>080-7167288</t>
  </si>
  <si>
    <t>สังกัด</t>
  </si>
  <si>
    <t>ศุภชัย</t>
  </si>
  <si>
    <t>ดวงแก้ว</t>
  </si>
  <si>
    <t>บ้านควนตีหมุน</t>
  </si>
  <si>
    <t>58/5  ม.1  ต.สะพานไม้แก่น  อ.จะนะ  จ.สงขลา</t>
  </si>
  <si>
    <t>086-2914293</t>
  </si>
  <si>
    <t>สมโชค</t>
  </si>
  <si>
    <t>สิงห์เกลี้ยง</t>
  </si>
  <si>
    <t>ธรรมศาสตร์-จุฬา 1</t>
  </si>
  <si>
    <t>20  ม.5  ต.พังลา  อ.สะเดา  จ.สงขลา  90170</t>
  </si>
  <si>
    <t>081-7980311</t>
  </si>
  <si>
    <t>ผอ.ชช. และครู ชช.หมดในรุ่น 1, ผอ.ชน.หมดในรุ่น 3</t>
  </si>
  <si>
    <t>มะนุ๊</t>
  </si>
  <si>
    <t>ดือเระ</t>
  </si>
  <si>
    <t>ประถมศึกษานราธิวาส เขต 3</t>
  </si>
  <si>
    <t>บ้านแมะแซ</t>
  </si>
  <si>
    <t>88/1  ม.4  ต.ยี่งอ  อ.ยี่งอ  จ.นราธิวาส  96180</t>
  </si>
  <si>
    <t>089-5993140</t>
  </si>
  <si>
    <t>ผอ.ชน.หมดในรุ่น 3</t>
  </si>
  <si>
    <t>นันทนา</t>
  </si>
  <si>
    <t>ชมชื่น</t>
  </si>
  <si>
    <t>บ้านเกาะมุกด์</t>
  </si>
  <si>
    <t>ร.ร.บ้านเกาะมุกด์  อ.กันตัง  จ.ตรัง</t>
  </si>
  <si>
    <t>084-2660617</t>
  </si>
  <si>
    <t>แสงหิรัญ</t>
  </si>
  <si>
    <t>บ้านห้วยน้ำเย็น</t>
  </si>
  <si>
    <t>ร.ร.บ้านห้วยน้ำเย็น  อ.ห้วยยอด  จ.ตรัง</t>
  </si>
  <si>
    <t>089-5917635</t>
  </si>
  <si>
    <t>วัดโคก</t>
  </si>
  <si>
    <t>บ้านลำแพะ</t>
  </si>
  <si>
    <t>84 ถ.เวียนกะพัง  ต.ทับเที่ยง  อ.เมือง  จ.ตรัง  92000</t>
  </si>
  <si>
    <t>089-7307417</t>
  </si>
  <si>
    <t>ศรศักดิ์</t>
  </si>
  <si>
    <t>มาทมาร</t>
  </si>
  <si>
    <t>บ้านหนองบัวน้อย</t>
  </si>
  <si>
    <t xml:space="preserve">66  ถ.รัชชูปการ  ต.ห้วยยอด  อ.ห้วยยอด  จ.ตรัง </t>
  </si>
  <si>
    <t>081-0804239</t>
  </si>
  <si>
    <t>บุรินทร์</t>
  </si>
  <si>
    <t>นุ่นขาว</t>
  </si>
  <si>
    <t>บ้านควนอารี</t>
  </si>
  <si>
    <t>218/12  ม.4  ต.เขาวิเศษ  อ.วังวิเศษ  จ.ตรัง</t>
  </si>
  <si>
    <t>081-0845941</t>
  </si>
  <si>
    <t>อรุณศรี</t>
  </si>
  <si>
    <t>บัวขวัญ</t>
  </si>
  <si>
    <t>บ้านคลองชีล้อม</t>
  </si>
  <si>
    <t>8/9  ถ.รักษ์จันทร์  ซ.ราษฎร์อุทิศ  อ.เมือง  จ.ตรัง  92000</t>
  </si>
  <si>
    <t>080-6094896</t>
  </si>
  <si>
    <t>ปิยวัฒน์</t>
  </si>
  <si>
    <t>บูรณ์เจริญ</t>
  </si>
  <si>
    <t>บ้านควนหนองกก</t>
  </si>
  <si>
    <t>1  ม.4  ต.คลองปาก  อ.รัษฎา  จ.ตรัง</t>
  </si>
  <si>
    <t>081-0868227</t>
  </si>
  <si>
    <t>ศิมาฎา</t>
  </si>
  <si>
    <t>เพ็ญศรี</t>
  </si>
  <si>
    <t>บ้านพรุเตย</t>
  </si>
  <si>
    <t>ร.ร.บ้านพรุเตย  ม.4  ต.กะลาเส  อ.สิเกา  จ.ตรัง  92150</t>
  </si>
  <si>
    <t>081-0793120</t>
  </si>
  <si>
    <t>สุธรรม</t>
  </si>
  <si>
    <t>หาขุน</t>
  </si>
  <si>
    <t>214  ม.11  ต.นาวง  อ.ห้วยยอด  จ.ตรัง</t>
  </si>
  <si>
    <t>085-7859742</t>
  </si>
  <si>
    <t>ฤทัย</t>
  </si>
  <si>
    <t>ช่วยหนู</t>
  </si>
  <si>
    <t>บ้านหัวหิน</t>
  </si>
  <si>
    <t>249  ม.2  ต.เขาวิเศษ  อ.วังวิเศษ  จ.ตรัง</t>
  </si>
  <si>
    <t>087-8823818</t>
  </si>
  <si>
    <t>ทรงวิทย์</t>
  </si>
  <si>
    <t>อาจหาญ</t>
  </si>
  <si>
    <t>บ้านท่าปาบ</t>
  </si>
  <si>
    <t>105  ถ.พระงาม  ต.ทับเที่ยง  อ.เมือง  จ.ตรัง  92000</t>
  </si>
  <si>
    <t>087-2747955</t>
  </si>
  <si>
    <t>พีรภัทร</t>
  </si>
  <si>
    <t>ซุ้นสั้น</t>
  </si>
  <si>
    <t>บ้านแหลมไทร</t>
  </si>
  <si>
    <t>10  ม.1  ต.บ่อหิน  อ.สิเกา  จ.ตรัง</t>
  </si>
  <si>
    <t>089-5928203</t>
  </si>
  <si>
    <t>วรัญญู</t>
  </si>
  <si>
    <t>ฉิมเพชร์</t>
  </si>
  <si>
    <t>บ้านหนองปรือ</t>
  </si>
  <si>
    <t>5/3  ถ.ควนขัน  ต.ทับเที่ยง  อ.เมือง  จ.ตรัง</t>
  </si>
  <si>
    <t>081-3708455</t>
  </si>
  <si>
    <t>วีระจิตร</t>
  </si>
  <si>
    <t>ชนสูงเนิน</t>
  </si>
  <si>
    <t>บ้านหน้าเขา</t>
  </si>
  <si>
    <t>34/2  ม.6  ต.โคกหล่อ  อ.เมือง  จ.ตรัง</t>
  </si>
  <si>
    <t>082-8104376</t>
  </si>
  <si>
    <t>สมพงษ์</t>
  </si>
  <si>
    <t>บ้านควนตัง</t>
  </si>
  <si>
    <t>080-5256305</t>
  </si>
  <si>
    <t>วิเชษฐ์</t>
  </si>
  <si>
    <t>เพ็ชรหิน</t>
  </si>
  <si>
    <t>บ้านนาเกลือ</t>
  </si>
  <si>
    <t>139  ม.3  ต.บางสัก  อ.กันตัง  จ.ตรัง  92110</t>
  </si>
  <si>
    <t>087-8901544</t>
  </si>
  <si>
    <t>ปฐม</t>
  </si>
  <si>
    <t>วรตันติ</t>
  </si>
  <si>
    <t>วัดถ้ำพระพุทธ</t>
  </si>
  <si>
    <t>8/1  ม.4  ต.คลองปาก  อ.รัษฎา  จ.ตรัง</t>
  </si>
  <si>
    <t>084-993448</t>
  </si>
  <si>
    <t>กนกนุช</t>
  </si>
  <si>
    <t>โตสุข</t>
  </si>
  <si>
    <t>บ้านหนองมวง</t>
  </si>
  <si>
    <t>140  ม.7  ต.ลำภูรา  อ.ห้วยยอด  จ.ตรัง</t>
  </si>
  <si>
    <t>082-4133756</t>
  </si>
  <si>
    <t>พิสิทธิ์</t>
  </si>
  <si>
    <t>สุขรักษา</t>
  </si>
  <si>
    <t>บ้านเกาะเต่า</t>
  </si>
  <si>
    <t>149  ม.6  ต.นาท่ามเหนือ  อ.เมือง  จ.ตรัง  92190</t>
  </si>
  <si>
    <t>089-6498851</t>
  </si>
  <si>
    <t>วิเพลิน</t>
  </si>
  <si>
    <t>ชุมพล</t>
  </si>
  <si>
    <t>1/1  ม.1  ต.โคกยาง  อ.กันตัง  จ.ตรัง</t>
  </si>
  <si>
    <t>วิรัตน์</t>
  </si>
  <si>
    <t>รักภักดี</t>
  </si>
  <si>
    <t>79  ม.2  ต.นาตาล่วง  อ.เมือง  จ.ตรัง  92000</t>
  </si>
  <si>
    <t>083-1815052</t>
  </si>
  <si>
    <t>กานดา</t>
  </si>
  <si>
    <t>บ้านนางสัก</t>
  </si>
  <si>
    <t>51  ม.6  ต.ควนธานี  อ.กันตัง  จ.ตรัง  92110</t>
  </si>
  <si>
    <t>080-8678802</t>
  </si>
  <si>
    <t>ผอ.ชช.หมดในรุ่น 1, ครู ชช.หมดในรุ่น 2, ผอ.ชน.หมดในรุ่น 3</t>
  </si>
  <si>
    <t>สุภาณี</t>
  </si>
  <si>
    <t>ชนะสงคราม</t>
  </si>
  <si>
    <t>ประถมศึกษายะลา เขต 1</t>
  </si>
  <si>
    <t>วังธราธิปวิทยา</t>
  </si>
  <si>
    <t>43/4  ซ.แก้วศรีสุข  ถนนเวฬุวัน  อ.เมือง  จ.ยะลา</t>
  </si>
  <si>
    <t>รักสนิท</t>
  </si>
  <si>
    <t>บ้านสะเอะใน</t>
  </si>
  <si>
    <t>30/6  ถ.ผังเมือง 1  อ.เมือง  จ.ยะลา</t>
  </si>
  <si>
    <t>089-9791935</t>
  </si>
  <si>
    <t>คุปตพงศ์</t>
  </si>
  <si>
    <t>หนูประสงค์</t>
  </si>
  <si>
    <t>อนุบาลยะลา</t>
  </si>
  <si>
    <t>131  ถ.เทศบาล 3  ต.สะเตง  อ.เมือง  จ.ยะลา</t>
  </si>
  <si>
    <t>มะลิวรรณ์</t>
  </si>
  <si>
    <t>จิตกุล</t>
  </si>
  <si>
    <t>ร.ร.อนุบาลยะลา  131  ถ.เทศบาล 3  ต.สะเตง  อ.เมือง  จ.ยะลา</t>
  </si>
  <si>
    <t>081-0952987</t>
  </si>
  <si>
    <t>รอสะ</t>
  </si>
  <si>
    <t>มาเล๊ะ</t>
  </si>
  <si>
    <t>7/1  ม.1  ต.เกะรอ  อ.รามัน  จ.ยะลา  95140</t>
  </si>
  <si>
    <t>เจ๊ะเย็ง</t>
  </si>
  <si>
    <t>บ้านอาตะบือเระ</t>
  </si>
  <si>
    <t>ร.ร.บ้านอาตะบือเระ  ต.บาเระเหนือ  อ.บาเจาะ  จ.นราธิวาส  96170</t>
  </si>
  <si>
    <t>086-2955066</t>
  </si>
  <si>
    <t>อุเส็น</t>
  </si>
  <si>
    <t>เกษตรกาลาม์</t>
  </si>
  <si>
    <t>บ้านยาบี</t>
  </si>
  <si>
    <t>182  ม.1  ต.เจ๊ะเห  อ.ตากใบ  จ.นราธิวาส  96110</t>
  </si>
  <si>
    <t>085-6288205</t>
  </si>
  <si>
    <t>หฤษฎ์</t>
  </si>
  <si>
    <t>พึ่งธรรมเดช</t>
  </si>
  <si>
    <t>รอง ผอ.ร.ร.</t>
  </si>
  <si>
    <t>อนุบาลนราธิวาส</t>
  </si>
  <si>
    <t>1  ซ.อารมณ์  ถ.พิชิตบำรุง  อ.เมือง  จ.นราธิวาส  96000</t>
  </si>
  <si>
    <t>089-8770045</t>
  </si>
  <si>
    <t>อิสรา</t>
  </si>
  <si>
    <t>สะอีด</t>
  </si>
  <si>
    <t>บ้านแป๊ะบุญ</t>
  </si>
  <si>
    <t>โรงเรียนบ้านแป๊ะบุญ  ต.บาเจาะ  อ.บาเจาะ  จ.นราธิวาส  96170</t>
  </si>
  <si>
    <t>ดำแก้ว</t>
  </si>
  <si>
    <t>21/14  ภูธรอุทิศ  อ.สะเดา  จ.สงขลา  90120</t>
  </si>
  <si>
    <t>074-414070</t>
  </si>
  <si>
    <t>ทิศเมือง</t>
  </si>
  <si>
    <t>จุฬาภรณราชวิทยาลัย สตูล</t>
  </si>
  <si>
    <t>449  ม.1  ต.คลองขุด  อ.เมืองสตูล  จ.สตูล</t>
  </si>
  <si>
    <t>074-725985</t>
  </si>
  <si>
    <t>ประทุม</t>
  </si>
  <si>
    <t>20/3  ถ.โปะหมอร่วมใจ 2  ต.บ้านพรุ  อ.หาดใหญ่  จ.สงขลา</t>
  </si>
  <si>
    <t>089-5965477</t>
  </si>
  <si>
    <t>ศักดินันท์</t>
  </si>
  <si>
    <t>เหมมัน</t>
  </si>
  <si>
    <t>086-7464520</t>
  </si>
  <si>
    <t>ประถมศึกษา ตรัง เขต 1</t>
  </si>
  <si>
    <t>086-266916</t>
  </si>
  <si>
    <t>แจ้งขอยกเลิก</t>
  </si>
  <si>
    <t>เลื่อนไปรุ่นที่ 3</t>
  </si>
  <si>
    <t>แจ้งยกเลิก</t>
  </si>
  <si>
    <t>089-7956542</t>
  </si>
  <si>
    <t>สลับกับนางอุษา สินกั้ง ในรุ่นที่ 2</t>
  </si>
  <si>
    <t>สลับกับนางกรวิวรรณ์ ในรุ่นที่ 1</t>
  </si>
  <si>
    <t>ดิเรก</t>
  </si>
  <si>
    <t>ขามคำ</t>
  </si>
  <si>
    <t>089-6232892, 076-214928</t>
  </si>
  <si>
    <t>เขตแจ้งตำแหน่งมาผิด เป็นผอ.</t>
  </si>
  <si>
    <t>ย้ายมาจากรุ่น 1</t>
  </si>
  <si>
    <t>สำนักงานเขตพื้นที่การประถมศึกษานครศรีธรรมราช เขต 3</t>
  </si>
  <si>
    <t>ครู ชน.</t>
  </si>
  <si>
    <t>ครู ชช.</t>
  </si>
  <si>
    <t>ผอ.ชน</t>
  </si>
  <si>
    <t>ผอ.ชช</t>
  </si>
  <si>
    <t>คงเหลือ</t>
  </si>
  <si>
    <t>ราย</t>
  </si>
  <si>
    <t>พัฒนพากย์</t>
  </si>
  <si>
    <t>ประถมศึกษานครศรีธรรมราช เขต 3</t>
  </si>
  <si>
    <t>วันควนสมบูรณ์</t>
  </si>
  <si>
    <t>284/42 ม.3  ต.ท่าประจะ  อ.ชะอวด  จ.นครศรีธรรมราช</t>
  </si>
  <si>
    <t>อุดร</t>
  </si>
  <si>
    <t>นาควานิช</t>
  </si>
  <si>
    <t>หัวไทร (เรือนประชาบาล)</t>
  </si>
  <si>
    <t>125/2  ม.6  ต.ทรายขาว  อ.หัวไทร  จ.นครศรีธรรมราช</t>
  </si>
  <si>
    <t>ทะเดช</t>
  </si>
  <si>
    <t>วัดกาโห่ใต้</t>
  </si>
  <si>
    <t>089-5909970</t>
  </si>
  <si>
    <t>ลำดับที่ 38 เขตแจ้งตำแหน่งมาผิด เป็นผอ. มาจากครู ชน.รุ่นที่ 1</t>
  </si>
  <si>
    <t>เจริญ</t>
  </si>
  <si>
    <t>บุญชะนะ</t>
  </si>
  <si>
    <t>ระแงะ</t>
  </si>
  <si>
    <t xml:space="preserve">183/3  ถ.รือเสาะหนองกิจ  ต.รือเสาะ  อ.รือเสาะ  จ.นราธิวาส  </t>
  </si>
  <si>
    <t>081-4794293</t>
  </si>
  <si>
    <t>สำนักบริหารงานการศึกษาพิเศษ สพฐ.</t>
  </si>
  <si>
    <t>นูซี</t>
  </si>
  <si>
    <t>มะเด็ง</t>
  </si>
  <si>
    <t>สำนักบริหารงานการศึกษาพิเศษ</t>
  </si>
  <si>
    <t>โรงเรียนราชประชานุเคราะห์ 39 จ.นราธิวาส</t>
  </si>
  <si>
    <t>70  ม.1  ถ.มะรือโบ-บ่อทอง  ต.ตันหยงมัส  อ.ระแงะ  จ.นราธิวาส  96130</t>
  </si>
  <si>
    <t>073-672093, 081-9571602</t>
  </si>
  <si>
    <t>มนูญ</t>
  </si>
  <si>
    <t>โรงเรียนศึกษาสงเคราะห์นราธิวาส</t>
  </si>
  <si>
    <t>195/1  ม.9  ต.โละจูด  อ.แว้ง  จ.นราธิวาส  96160</t>
  </si>
  <si>
    <t>081-5417768, 081-5417227</t>
  </si>
  <si>
    <t>สุทัศน์</t>
  </si>
  <si>
    <t>พานุรัตน์</t>
  </si>
  <si>
    <t>โรงเรียนศึกษาสงเคราะห์พัทลุง</t>
  </si>
  <si>
    <t>รร.ศึกษาสงเคราะห์พัทลุง  อ.เมือง  จ.พัทลุง  93000</t>
  </si>
  <si>
    <t>074-627731, 086-2918428</t>
  </si>
  <si>
    <t>โกวิท</t>
  </si>
  <si>
    <t>วิชัยดิษฐ</t>
  </si>
  <si>
    <t>บ้านทุ่งนา</t>
  </si>
  <si>
    <t>โรงเรียนบ้านทุ่งนา  หมู่ที่ 2  ต.น้ำผุด  อ.เมืองตรัง  จ.ตรัง</t>
  </si>
  <si>
    <t>081-3965089</t>
  </si>
  <si>
    <t>การชำระเงิน</t>
  </si>
  <si>
    <t>เพ็ชราการ</t>
  </si>
  <si>
    <t>บ้านป่ายาง</t>
  </si>
  <si>
    <t>081-9591368</t>
  </si>
  <si>
    <t>สุรินทร์</t>
  </si>
  <si>
    <t>ชนะดัสกร</t>
  </si>
  <si>
    <t>วัดบางทีง</t>
  </si>
  <si>
    <t>081-5402347</t>
  </si>
  <si>
    <t>โอนเงินเข้าบัญชี</t>
  </si>
  <si>
    <t>จำนวนเงิน</t>
  </si>
  <si>
    <t>จำนวน</t>
  </si>
  <si>
    <t>080-5418170</t>
  </si>
  <si>
    <t>โอนเงิน</t>
  </si>
  <si>
    <t>ราชประชานุเคราะห์</t>
  </si>
  <si>
    <t>เงินสด</t>
  </si>
  <si>
    <t>โทรแจ้ง</t>
  </si>
  <si>
    <t>โอเค</t>
  </si>
  <si>
    <t>เค</t>
  </si>
  <si>
    <t>ฝากหน่วยงานแจ้งแล้ว</t>
  </si>
  <si>
    <t>ฝากเขตพื้นที่แจ้ง</t>
  </si>
  <si>
    <t>081-8984820</t>
  </si>
  <si>
    <t>ย้ายมาจากรุ่นที่ 2</t>
  </si>
  <si>
    <t>ย้ายไปรุ่นที่ 3</t>
  </si>
  <si>
    <t>จันทร์ดี</t>
  </si>
  <si>
    <t>แจ้งเจ้าตัวแล้ว</t>
  </si>
  <si>
    <t>ย้ายไปรุ่น 2</t>
  </si>
  <si>
    <t>แสงรัตน์</t>
  </si>
  <si>
    <t>ชื่อผิดจากนางแสงจันทร์</t>
  </si>
  <si>
    <t>ยกเลิก</t>
  </si>
  <si>
    <t>มาจากรุ่นที่ 1</t>
  </si>
  <si>
    <t>เยาวะเรศ</t>
  </si>
  <si>
    <t>มาจากรุ่น 3</t>
  </si>
  <si>
    <t>ยอดรวมเงิน</t>
  </si>
  <si>
    <t>ลงทะเบียนแล้ว</t>
  </si>
  <si>
    <t>เขตแจ้งขอสละสิทธิ์</t>
  </si>
  <si>
    <t>อาซีซะ</t>
  </si>
  <si>
    <t>สะดง</t>
  </si>
  <si>
    <t>65  ม.5  ต.กาเยาะมาตี  อ.บาเจาะ  จ.นราธิวาส  96170</t>
  </si>
  <si>
    <t>086-2863987</t>
  </si>
  <si>
    <t>เจ๊ะรอกีเยาะ</t>
  </si>
  <si>
    <t>วัดเชิงเขา (แดงอุทิศ)</t>
  </si>
  <si>
    <t>15/6  ม.5  ต.ปะลุกาสาเมาะ  อ.บาเจาะ  จ.นราธิวาส  96170</t>
  </si>
  <si>
    <t>086-2973750</t>
  </si>
  <si>
    <t>แวหม๊ะ</t>
  </si>
  <si>
    <t>รายอคารี</t>
  </si>
  <si>
    <t>บ้านปะลุกานากอ</t>
  </si>
  <si>
    <t>5  ถ.บือเจาะ  ต.บาเจาะ  อ.บาเจาะ  จ.นราธิวาส  96170</t>
  </si>
  <si>
    <t>086-2891865</t>
  </si>
  <si>
    <t>มานิดา</t>
  </si>
  <si>
    <t>หาไม</t>
  </si>
  <si>
    <t>311  ม.7  ต.บาเจาะ  อ.บาเจาะ  จ.นราธิวาส  96170</t>
  </si>
  <si>
    <t>มารีแย</t>
  </si>
  <si>
    <t>สีมะยอ</t>
  </si>
  <si>
    <t>น้ำตกปาโจ (วันครู 2501)</t>
  </si>
  <si>
    <t>293  ม.5  ต.บาเจาะ  อ.บาเจาะ  จ.นราธิวาส  96170</t>
  </si>
  <si>
    <t>084-3968199</t>
  </si>
  <si>
    <t>เปลี่ยนเป็นรุ่น 1</t>
  </si>
  <si>
    <t>มาจากรุ่นที่ 3</t>
  </si>
  <si>
    <t>รายชื่อผู้เข้ารับการพัฒนาข้าราชการครูและบุคลากรทางการศึกษาก่อนแต่งตั้งให้มีและเลื่อนเป็นวิทยฐานะครูชำนาญการพิเศษ</t>
  </si>
  <si>
    <t>ณ  อาคารเรียน 3  คณะศึกษาศาสตร์  มหาวิทยาลัยทักษิณ  วิทยาเขตสงขลา</t>
  </si>
  <si>
    <t>ลำดับ</t>
  </si>
  <si>
    <t>ที่อยู่</t>
  </si>
  <si>
    <t>เบอร์โทรศัพท์</t>
  </si>
  <si>
    <t>วิทยฐานะ</t>
  </si>
  <si>
    <t>ผลงานอยู่ระหว่างดำเนินการ</t>
  </si>
  <si>
    <t>กตพร</t>
  </si>
  <si>
    <t>สุวรรณกิจ</t>
  </si>
  <si>
    <t>วัดคงคาวดี</t>
  </si>
  <si>
    <t>168  หมู่ที่ 2  ถ.ประชาบาล  ต.รัตภูมิ  อ.ควนเนียง  จ.สงขลา</t>
  </si>
  <si>
    <t>การอบรมรมที่ 4</t>
  </si>
  <si>
    <t>รุ่น 4</t>
  </si>
  <si>
    <t>วัฒนี</t>
  </si>
  <si>
    <t>อ่อนแก้ว</t>
  </si>
  <si>
    <t>มัธยมศึกษา เขต 16</t>
  </si>
  <si>
    <t>มหาวชิราวุธ จังหวัดสงขลา</t>
  </si>
  <si>
    <t>โรงเรียนมหาวชิราวุธ จังหวัดสงขลา อ.เมืองสงขลา จ.สงขลา 9000</t>
  </si>
  <si>
    <t>086-2899889</t>
  </si>
  <si>
    <t>วิภารัตน์</t>
  </si>
  <si>
    <t>ไชยทอง</t>
  </si>
  <si>
    <t>หาดใหญ่วิทยาลัย</t>
  </si>
  <si>
    <t>19/35  ม.4  ถ.ร่วมอุทิศ  ต.คลองแห  อ.หาดใหญ่  จ.สงขลา  90110</t>
  </si>
  <si>
    <t>086-9640209</t>
  </si>
  <si>
    <t>ละอองวิจิตร</t>
  </si>
  <si>
    <t>พิมานพิทยาสรรค์</t>
  </si>
  <si>
    <t>24  ม.5  ต.เกตรี  อ.เมืองสตูล  จ.สตูล  91140</t>
  </si>
  <si>
    <t>089-6539919</t>
  </si>
  <si>
    <t>พัชรา</t>
  </si>
  <si>
    <t>นิมิตถวิล</t>
  </si>
  <si>
    <t>ทุ่งหว้าวรวิทย์</t>
  </si>
  <si>
    <t>48  ม.7  ต.นาทอม  อ.ทุ่งหว้า  จ.สตูล  91120</t>
  </si>
  <si>
    <t>087-2949504</t>
  </si>
  <si>
    <t>สุวรรณา</t>
  </si>
  <si>
    <t>ศรีวัชรวงศ์</t>
  </si>
  <si>
    <t>เทพพิทยาภาณุมาศ</t>
  </si>
  <si>
    <t>135  ม.6  ต.วังใหญ่  อ.เทพา  จ.สงขลา  90260</t>
  </si>
  <si>
    <t>081-0923266</t>
  </si>
  <si>
    <t>ขวัญชูด</t>
  </si>
  <si>
    <t>206  ม.3  ต.วังใหญ่  อ.เทพา  จ.สงขลา  90260</t>
  </si>
  <si>
    <t>087-3903127</t>
  </si>
  <si>
    <t>นันทพร</t>
  </si>
  <si>
    <t>ทองคำ</t>
  </si>
  <si>
    <t>บ้านปาแดรู</t>
  </si>
  <si>
    <t>24  ถ.สามัคคี  อ.เมือง  จ.ยะลา</t>
  </si>
  <si>
    <t>084-9630816</t>
  </si>
  <si>
    <t>เลิศมนัสชัย</t>
  </si>
  <si>
    <t>บ้านละแอ</t>
  </si>
  <si>
    <t>72/8  ถ.อาคารสงเคราะห์  ต.สะเตง  อ.เมือง  จ.ยะลา</t>
  </si>
  <si>
    <t>073-291348</t>
  </si>
  <si>
    <t>สำนักงานเขตพื้นที่การศึกษาประถมศึกษานครศรีธรรมราช เขต 2</t>
  </si>
  <si>
    <t>สำนักงานเขตพื้นที่การศึกษาสงขลา เขต 3</t>
  </si>
  <si>
    <t>มู่เก็ม</t>
  </si>
  <si>
    <t>บ้านเกาะแลหนัง</t>
  </si>
  <si>
    <t>44/9  ม.7  ต.ปาดังเบซาร์  อ.สะเดา  จ.สงขลา</t>
  </si>
  <si>
    <t>087-8377141</t>
  </si>
  <si>
    <t>ประภาพรรณ</t>
  </si>
  <si>
    <t>กุลลาย</t>
  </si>
  <si>
    <t>บ้านตะเคียนทอง</t>
  </si>
  <si>
    <t>4/3  ม.1  ต.เขาแดง  อ.สะบ้าย้อย  จ.สงขลา</t>
  </si>
  <si>
    <t>081-0926405</t>
  </si>
  <si>
    <t>ศรินทิพย์</t>
  </si>
  <si>
    <t>ทะสะระ</t>
  </si>
  <si>
    <t>บ้านมุนี</t>
  </si>
  <si>
    <t>11  ม.2  ต.ฉวาง  อ.นาทวี  จ.สงขลา</t>
  </si>
  <si>
    <t>080-1370442</t>
  </si>
  <si>
    <t>ประมวล</t>
  </si>
  <si>
    <t>เบ็ดเสร็จ</t>
  </si>
  <si>
    <t>ประถมศึกษากระบี่</t>
  </si>
  <si>
    <t>ราชประชานุเคราะห์ 2</t>
  </si>
  <si>
    <t>081-2736052</t>
  </si>
  <si>
    <t>เรืองทองเมือง</t>
  </si>
  <si>
    <t>บ้านคลองยาง</t>
  </si>
  <si>
    <t>081-0802204</t>
  </si>
  <si>
    <t>สุผา</t>
  </si>
  <si>
    <t>คงชี่อน</t>
  </si>
  <si>
    <t>บ้านบางคราม</t>
  </si>
  <si>
    <t>087-2684867</t>
  </si>
  <si>
    <t>สำนักงานเขตพื้นที่การประถมศึกษายะลา เขต 3</t>
  </si>
  <si>
    <t>ตรัณ</t>
  </si>
  <si>
    <t>ดานเด็น</t>
  </si>
  <si>
    <t>บ้านคาโต</t>
  </si>
  <si>
    <t>281/8  ม.5  ต.ปานาเระ  อ.ปานาเระ  จ.ปัตตานี</t>
  </si>
  <si>
    <t>อัษฎาวุธ</t>
  </si>
  <si>
    <t>สุวัตถี</t>
  </si>
  <si>
    <t>บ้านดาโต๊ะ</t>
  </si>
  <si>
    <t>086-9694199</t>
  </si>
  <si>
    <t>สำนักงานเขตพื้นที่การศึกษามัธยมศึกษา เขต 22</t>
  </si>
  <si>
    <t>สำนักงานเขตพื้นที่การศึกษาประถมศึกษานครศรีธรรมราช เขต 3</t>
  </si>
  <si>
    <t>สุขเลิศล้ำ</t>
  </si>
  <si>
    <t>วัดวัวหลุง</t>
  </si>
  <si>
    <t>050  ม.4  ต.ควนเกย  อ.ร่อนพิบูลย์  จ.นครศรีธรรมราช</t>
  </si>
  <si>
    <t>ลออ</t>
  </si>
  <si>
    <t>เพ็งจันทร์</t>
  </si>
  <si>
    <t>71/6  ม.5  ต.ร่อนพิบูลย์  อ.ร่อนพิบูลย์  จ.นครศรีธรรมราช</t>
  </si>
  <si>
    <t>เรืองดำ</t>
  </si>
  <si>
    <t>บ้านลานนา</t>
  </si>
  <si>
    <t>โรงเรียนบ้านลานนา  ม.3  ต.เกาะขันธ์  อ.ชะอวด  จ.นครศรีธรรมราช</t>
  </si>
  <si>
    <t>กิตติวิทย์</t>
  </si>
  <si>
    <t>สงค์ดวง</t>
  </si>
  <si>
    <t>วัดเนกขัมมาราม</t>
  </si>
  <si>
    <t>763  ม.13  ต.ร่อนพิบูลย์  อ.ร่อนพิบูลย์  จ.นครศรีธรรมราช</t>
  </si>
  <si>
    <t>สะอิ้ง</t>
  </si>
  <si>
    <t>สันประภา</t>
  </si>
  <si>
    <t>บ้านห้วยน้ำเย็น มิตรภาพที่ 112</t>
  </si>
  <si>
    <t>61/1  ม.4  ต.ทรายขาว  อ.หัวไทร  จ.นครศรีธรรมราช</t>
  </si>
  <si>
    <t>เพชระ</t>
  </si>
  <si>
    <t>วัดโคกทราง</t>
  </si>
  <si>
    <t>525  ม.6  ต.หินตก  อ.ร่อนพิบูลย์  จ.นครศรีธรรมราช</t>
  </si>
  <si>
    <t>อำไพ</t>
  </si>
  <si>
    <t>กลับทับลังค์</t>
  </si>
  <si>
    <t>วัดบางด้วน</t>
  </si>
  <si>
    <t>229/10  ต.ปากพนัง  อ.ปากพนัง  จ.นครศรีธรรมราช</t>
  </si>
  <si>
    <t>นพพร</t>
  </si>
  <si>
    <t>กลับพงศ์</t>
  </si>
  <si>
    <t>บ้านปากเชียร</t>
  </si>
  <si>
    <t>134/1  ต.สวนหลวง  อ.เฉลิมพระเกียรติ  จ.นครศรีธรรมราช</t>
  </si>
  <si>
    <t>สอยตี่</t>
  </si>
  <si>
    <t>ตันติวิวัทน์</t>
  </si>
  <si>
    <t>บ้านท้องโกงกาง</t>
  </si>
  <si>
    <t>075-443220</t>
  </si>
  <si>
    <t>ชูเชิด</t>
  </si>
  <si>
    <t>วัดห้วยแหยง (ราษฎร์ภูเก็ตอุทิศ)</t>
  </si>
  <si>
    <t>14/1  ม.5  ต.เกาะขันธ์  อ.ชะอวด  จ.นครศรีธรรมราช</t>
  </si>
  <si>
    <t>สุนิษา</t>
  </si>
  <si>
    <t>เพชรรัตน์กูล</t>
  </si>
  <si>
    <t>41/4  ม.4  ต.กำโลน  อ.ลานสกา  จ.นครศรีธรรมราช</t>
  </si>
  <si>
    <t>สายพิมพ์</t>
  </si>
  <si>
    <t>แกล้วทนงค์</t>
  </si>
  <si>
    <t>148  ม.5  ต.ท่าประจะ  อ.ชะอวด  จ.นครศรีธรรมราช</t>
  </si>
  <si>
    <t>รายชื่อผู้เข้ารับการพัฒนาข้าราชการครูและบุคลากรทางการศึกษาก่อนแต่งตั้งให้มีและเลื่อนเป็นวิทยฐานะผู้อำนวยการและรองผู้อำนวยการเชี่ยวชาญ</t>
  </si>
  <si>
    <t>เขตแจ้งยกเลิก</t>
  </si>
  <si>
    <t>มาจากครู ชน.รุ่น 3</t>
  </si>
  <si>
    <t>เขตแจ้งตำแหน่งมาผิด เป็น ผอ. ไปรุ่น 4</t>
  </si>
  <si>
    <t>แจ้งยกเลิกด้วยวาจา-เปลี่ยนเป็น นางกตพร แทน</t>
  </si>
  <si>
    <t>สมเจตน์</t>
  </si>
  <si>
    <t>ไชยเมือง</t>
  </si>
  <si>
    <t>บ้านน้ำขาว</t>
  </si>
  <si>
    <t>249/26  ม.5  ต.สิชล  อ.สิชล  จ.นครศรีธรรมราช</t>
  </si>
  <si>
    <t>087-8864652</t>
  </si>
  <si>
    <t>แสงสว่าง</t>
  </si>
  <si>
    <t>วัดใหม่</t>
  </si>
  <si>
    <t>63/2  ม.4  ต.นาทราย  อ.เมือง  จ.นครศรีธรรมราช</t>
  </si>
  <si>
    <t>084-8413281</t>
  </si>
  <si>
    <t>ยุติยา</t>
  </si>
  <si>
    <t>ดำจุติ</t>
  </si>
  <si>
    <t>มัธยมศึกษา เขต 13</t>
  </si>
  <si>
    <t>ห้วยนางราษฎร์บำรุง</t>
  </si>
  <si>
    <t>โรงเรียนห้วยนางราษฎร์บำรุง</t>
  </si>
  <si>
    <t>086-9505102</t>
  </si>
  <si>
    <t>เกียรติเมธา</t>
  </si>
  <si>
    <t>วิเชียรมาตุ</t>
  </si>
  <si>
    <t>089-4735316, 075-582820</t>
  </si>
  <si>
    <t>สุรกิจ</t>
  </si>
  <si>
    <t>พรมยศ</t>
  </si>
  <si>
    <t>โรงเรียนวิเชียรมาตุ  ต.โคกหล่อ  อ.เมือง  จ.ตรัง</t>
  </si>
  <si>
    <t>สุณิสา</t>
  </si>
  <si>
    <t>สมบัติทอง</t>
  </si>
  <si>
    <t>51  ม.3  ต.นาโยงเหนือ  อ.นาโยง  จ.ตรัง  92170</t>
  </si>
  <si>
    <t>086-1208159</t>
  </si>
  <si>
    <t>ภัติศิริ</t>
  </si>
  <si>
    <t>32/21  ม.2  ต.บ้านควน  อ.เมือง  จ.ตรัง  92000</t>
  </si>
  <si>
    <t>081-5356669</t>
  </si>
  <si>
    <t>นวพร</t>
  </si>
  <si>
    <t>จุทอง</t>
  </si>
  <si>
    <t>37/18  ซ.10  ถ.กาญจนวานิชย์  ต.คอหงส์  อ.หาดใหญ่  จ.สงขลา  90110</t>
  </si>
  <si>
    <t>แก้วจันทร์</t>
  </si>
  <si>
    <t>วัดคลองแห</t>
  </si>
  <si>
    <t>122/37  ซ.6  ถ.เพชรเกษม  ม.1  ต.คอหงส์  อ.หาดใหญ่  จ.สงขลา  90110</t>
  </si>
  <si>
    <t>สมพล</t>
  </si>
  <si>
    <t>วัดแหลมดินสอ</t>
  </si>
  <si>
    <t>100 ม.5  ต.ปากพะยูน  อ.ปากพะยูน  จ.พัทลุง</t>
  </si>
  <si>
    <t>084-7478686</t>
  </si>
  <si>
    <t>ณัฐปรีดา</t>
  </si>
  <si>
    <t>ศุภางค์นรา</t>
  </si>
  <si>
    <t>โรงเรียนบ้านหนองธง  อ.ป่าบอน  จ.พัทลุง</t>
  </si>
  <si>
    <t>ฤทธิเดช</t>
  </si>
  <si>
    <t>สุธารัตน์</t>
  </si>
  <si>
    <t>ฉิมนวน</t>
  </si>
  <si>
    <t>ศิโรรัตน์</t>
  </si>
  <si>
    <t>รักนิ่ม</t>
  </si>
  <si>
    <t>ไปรุ่น 4</t>
  </si>
  <si>
    <t>สำนักงานเขตพื้นที่การศึกษามัธยมศึกษา เขต 9</t>
  </si>
  <si>
    <t>เขตแจ้งสกุลผิดเป็น สกุลทอง</t>
  </si>
  <si>
    <t>คงศรีประพันธ์</t>
  </si>
  <si>
    <t>สำนักงานเขตพื้นที่การศึกษาประถมศึกษาสมุทรสาคร</t>
  </si>
  <si>
    <t>เลื่อนเป็นรุ่นที่ 2</t>
  </si>
  <si>
    <t>มานิตา</t>
  </si>
  <si>
    <t>ศรีนาค</t>
  </si>
  <si>
    <t>วัดลำใน</t>
  </si>
  <si>
    <t>266  ม.1  ต.นาขยาด  อ.ควนขนุน  จ.พัทลุง  93110</t>
  </si>
  <si>
    <t>081-0969605</t>
  </si>
  <si>
    <t>ชอ้อน</t>
  </si>
  <si>
    <t>เวชรัตน์</t>
  </si>
  <si>
    <t>257  ม.3  ต.บ้านนา  อ.ศรีนครินทร์  จ.พัทลุง  93000</t>
  </si>
  <si>
    <t>089-9779387</t>
  </si>
  <si>
    <t>สุธีศักดิ์</t>
  </si>
  <si>
    <t>บุตรทอง</t>
  </si>
  <si>
    <t>โรงเรียนวัดลำใน  ม.2  ต.บ้านนา  อ.ศรีนครินทร์  จ.พัทลุง  93000</t>
  </si>
  <si>
    <t>087-2947060</t>
  </si>
  <si>
    <t>ภาวดี</t>
  </si>
  <si>
    <t>คงแข็ง</t>
  </si>
  <si>
    <t>167/5  ม.10  ต.เขาเจียก  อ.เมือง  จ.พัทลุง  93000</t>
  </si>
  <si>
    <t>086-2931349</t>
  </si>
  <si>
    <t>ผะออง</t>
  </si>
  <si>
    <t>ด้วงกูล</t>
  </si>
  <si>
    <t>วัดโพธิยาราม</t>
  </si>
  <si>
    <t>โรงเรียนวัดโพธิยาราม  ม.4  ต.ควนขนุน  อ.เขาชัยสน  จ.พัทลุง</t>
  </si>
  <si>
    <t>เพ็ญพรรณ</t>
  </si>
  <si>
    <t>มาชู</t>
  </si>
  <si>
    <t>อริยะ</t>
  </si>
  <si>
    <t>สานีเวช</t>
  </si>
  <si>
    <t>081-0966960</t>
  </si>
  <si>
    <t>อุทิตย์</t>
  </si>
  <si>
    <t>ธีระกุล</t>
  </si>
  <si>
    <t>087-3911751</t>
  </si>
  <si>
    <t>อาภรณ์</t>
  </si>
  <si>
    <t>สยามพันธ์</t>
  </si>
  <si>
    <t>นพพรรณ</t>
  </si>
  <si>
    <t>อักษรชู</t>
  </si>
  <si>
    <t>102  ถ.ปากแพรก  ซ.1  ต.คูหาสวรรค์  อ.เมือง  จ.พัทลุง  93000</t>
  </si>
  <si>
    <t>พเยาว์</t>
  </si>
  <si>
    <t>ชัยธนกุล</t>
  </si>
  <si>
    <t>บ้านควนขนุน</t>
  </si>
  <si>
    <t>28  ม.3  ต.ควนขนุน  อ.ควนขนุน  จ.พัทลุง  93110</t>
  </si>
  <si>
    <t>ชัยฤกษ์</t>
  </si>
  <si>
    <t>บ้านหยีในสามัคคี</t>
  </si>
  <si>
    <t>1  ม.10  ต.ชะมวง  อ.ควนขนุน  จ.พัทลุง  93110</t>
  </si>
  <si>
    <t>086-2948939</t>
  </si>
  <si>
    <t>ดำนาคแก้ว</t>
  </si>
  <si>
    <t>39  ม.10  ต.โตนดด้วน  อ.ควนขนุน  จ.พัทลุง  93110</t>
  </si>
  <si>
    <t>080-1392973</t>
  </si>
  <si>
    <t>ชื่นใจ</t>
  </si>
  <si>
    <t>นวลยัง</t>
  </si>
  <si>
    <t>214  ม.2  ต.โตนดด้วน  อ.ควนขนุน  จ.พัทลุง  93110</t>
  </si>
  <si>
    <t>089-2980003</t>
  </si>
  <si>
    <t>สำราญ</t>
  </si>
  <si>
    <t>มีเสน</t>
  </si>
  <si>
    <t>วัดเทพมงคล</t>
  </si>
  <si>
    <t>501/3  ม.13  ต.ร่อนพิบูลย์  อ.ร่อนพิบูลย์  จ.นครศรีธรรมราช</t>
  </si>
  <si>
    <t>ทวีศักดิ์</t>
  </si>
  <si>
    <t>ทองสงฆ์</t>
  </si>
  <si>
    <t>วัดบ้านราม</t>
  </si>
  <si>
    <t>080-5354611</t>
  </si>
  <si>
    <t>ศรีจันทร์</t>
  </si>
  <si>
    <t>089-2893793</t>
  </si>
  <si>
    <t>จำเริญ</t>
  </si>
  <si>
    <t>บุญปราบ</t>
  </si>
  <si>
    <t>087-4180755</t>
  </si>
  <si>
    <t>ชนิดา</t>
  </si>
  <si>
    <t>หนูจันทร์</t>
  </si>
  <si>
    <t>วัดสองพี่น้อง</t>
  </si>
  <si>
    <t>087-9206794</t>
  </si>
  <si>
    <t>อภิเชษฐ์</t>
  </si>
  <si>
    <t>สทิงพระวิทยา</t>
  </si>
  <si>
    <t>81/10  ม.4  ต.จะทิ้งพระ  อ.สทิงพระ  จ.สงขลา  90140</t>
  </si>
  <si>
    <t>083-5109396</t>
  </si>
  <si>
    <t>ปรางสุวรรณ์</t>
  </si>
  <si>
    <t>ทิพย์ภาภรณ์</t>
  </si>
  <si>
    <t>อินทรอักษร</t>
  </si>
  <si>
    <t>วัดวิหารเบิก</t>
  </si>
  <si>
    <t>615  ถ.อภัยบริรักษ์  ต.ลำปำ  อ.เมือง  จ.พัทลุง  93000</t>
  </si>
  <si>
    <t>089-9762593</t>
  </si>
  <si>
    <t>189  ม.9  ต.ตะแพน  อ.ศรีบรรพต  จ.พัทลุง  93190</t>
  </si>
  <si>
    <t>089-9754144</t>
  </si>
  <si>
    <t>อินเอียด</t>
  </si>
  <si>
    <t>วัดควนอินทร์นิมิตร</t>
  </si>
  <si>
    <t>086-5978283</t>
  </si>
  <si>
    <t>082-7931987</t>
  </si>
  <si>
    <t>วณิดา</t>
  </si>
  <si>
    <t>ศรีชุมพวง</t>
  </si>
  <si>
    <t>273  ม.7  ต.พนมวังก์  อ.ควนขนุน  จ.พัทลุง  93110</t>
  </si>
  <si>
    <t>ปริมพัฒน์</t>
  </si>
  <si>
    <t>แก้วขาว</t>
  </si>
  <si>
    <t>วัดเกษตรนิคม</t>
  </si>
  <si>
    <t>67  ถ.จ้ายเจริญ  ต.คูหาสวรรค์  อ.เมือง  จ.พัทลุง  93000</t>
  </si>
  <si>
    <t>081-9306026</t>
  </si>
  <si>
    <t>อนันต์</t>
  </si>
  <si>
    <t>เล็บบรรจง</t>
  </si>
  <si>
    <t>081-0989328</t>
  </si>
  <si>
    <t>วิกิจ</t>
  </si>
  <si>
    <t>ศรีโยธา</t>
  </si>
  <si>
    <t>โรงเรียนวัดเกษตรนิคม  อ.ศรีนครินทร์  จ.พัทลุง  93000</t>
  </si>
  <si>
    <t>083-3971604</t>
  </si>
  <si>
    <t>มณเฑียร</t>
  </si>
  <si>
    <t>แสงชาตรี</t>
  </si>
  <si>
    <t>วัดแหลมโตนด</t>
  </si>
  <si>
    <t>246  ม.9  ต.แหลงโตนด  อ.ควนขนุน  จ.พัทลุง  93110</t>
  </si>
  <si>
    <t>081-0973305</t>
  </si>
  <si>
    <t>สมเจต</t>
  </si>
  <si>
    <t>จรจิตร</t>
  </si>
  <si>
    <t>บ้านบ่อทราย</t>
  </si>
  <si>
    <t>243  ม.3  ต.ป่าพะยอม  อ.ป่าพะยอม  จ.พัทลุง  93110</t>
  </si>
  <si>
    <t>ประพิศ</t>
  </si>
  <si>
    <t>ปัทมัตย์</t>
  </si>
  <si>
    <t>35  ซ.3  ถ.พัฒนา  ต.คูหาสวรรค์  อ.เมือง  จ.พัทลุง  93000</t>
  </si>
  <si>
    <t>086-9656134</t>
  </si>
  <si>
    <t>พิมมณี</t>
  </si>
  <si>
    <t>เชาวลิต</t>
  </si>
  <si>
    <t>วัดสามัคยาราม</t>
  </si>
  <si>
    <t>737/2  ม.12  ต.ร่อยพิบูลย์  อ.ร่อนพิบูลย์  จ.นครศรีธรรมราช</t>
  </si>
  <si>
    <t>กรุณา</t>
  </si>
  <si>
    <t>สวนนุช</t>
  </si>
  <si>
    <t>127/1  ม.8  ต.หัวไทร  อ.หัวไทร  จ.นครศรีธรรมราช</t>
  </si>
  <si>
    <t>จินดาภา</t>
  </si>
  <si>
    <t>ขาลธนวัฒน์</t>
  </si>
  <si>
    <t>173/1  ม.4  ต.หัวไทร  อ.หัวไทร  จ.นครศรีธรรมราช</t>
  </si>
  <si>
    <t>ครู ชช. หมดในรุ่น 4</t>
  </si>
  <si>
    <t>ณฐพรรณ</t>
  </si>
  <si>
    <t>พรมแสง</t>
  </si>
  <si>
    <t>ส.บริหารงานการศึกษาพิเศษ</t>
  </si>
  <si>
    <t>โสตศึกษาจังหวัดสงขลา</t>
  </si>
  <si>
    <t>100/21  ม.3  ต.คลองแห  อ.หาดใหญ่  จ.สงขลา  90110</t>
  </si>
  <si>
    <t>074-212516</t>
  </si>
  <si>
    <t>ศิริธรรม</t>
  </si>
  <si>
    <t>อารีกุล</t>
  </si>
  <si>
    <t>โรงเรียนโสตศึกษาจังหวัดนครศรีธรรมราช  อ.ทุ่งสง  จ.นครศรีธรรมราช  80110</t>
  </si>
  <si>
    <t>086-7436911</t>
  </si>
  <si>
    <t>ภานุวัตร</t>
  </si>
  <si>
    <t>ขุนปราบ</t>
  </si>
  <si>
    <t>ศึกษาสงเคราะห์พัทลุง</t>
  </si>
  <si>
    <t>141  ม.10  ต.ควนมะพร้าว  อ.เมือง  จ.พัทลุง  93000</t>
  </si>
  <si>
    <t>083-5129636</t>
  </si>
  <si>
    <t>ขุนทิพย์</t>
  </si>
  <si>
    <t>100  ม.1  อ.เมือง  จ.พัทลุง  93000</t>
  </si>
  <si>
    <t>081-7486776</t>
  </si>
  <si>
    <t>เพียรเจริญ</t>
  </si>
  <si>
    <t>204  ม.1  ต.ควนมะพร้าว  อ.เมือง  จ.พัทลุง  93000</t>
  </si>
  <si>
    <t>084-3981749</t>
  </si>
  <si>
    <t>อริสรา</t>
  </si>
  <si>
    <t>ทองสุข</t>
  </si>
  <si>
    <t>โรงเรียนศึกษาสงเคราะห์พัทลุง  อ.เมือง  จ.พัทลุง  93000</t>
  </si>
  <si>
    <t>089-8777747</t>
  </si>
  <si>
    <t>ซุลกิพลี</t>
  </si>
  <si>
    <t>มัธยมศึกษา เขต 15</t>
  </si>
  <si>
    <t>นราสิขาลัย</t>
  </si>
  <si>
    <t>089-9774771</t>
  </si>
  <si>
    <t>ชาตรี</t>
  </si>
  <si>
    <t>กอเด็ม</t>
  </si>
  <si>
    <t>089-7385340</t>
  </si>
  <si>
    <t>พีระ</t>
  </si>
  <si>
    <t>จารุจารีต</t>
  </si>
  <si>
    <t>083-1924042</t>
  </si>
  <si>
    <t>วรรณี</t>
  </si>
  <si>
    <t>081-5439675</t>
  </si>
  <si>
    <t>เพ็ญศิริ</t>
  </si>
  <si>
    <t>จันทร</t>
  </si>
  <si>
    <t>79  ม.5  ต.บ่อตรุ  อ.ระโนด  จ.สงขลา  90140</t>
  </si>
  <si>
    <t>074-311006</t>
  </si>
  <si>
    <t>อรุณกานต์</t>
  </si>
  <si>
    <t>มาสินทพันธุ์</t>
  </si>
  <si>
    <t>นาถนารี</t>
  </si>
  <si>
    <t>ชนะผล</t>
  </si>
  <si>
    <t xml:space="preserve">มัธยมศึกษา เขต 16 </t>
  </si>
  <si>
    <t>99/29  ม.10  ต.เขารูปช้าง  อ.เมือง  จ.สงขลา  90000</t>
  </si>
  <si>
    <t>รุ่น 5</t>
  </si>
  <si>
    <t>จรวย</t>
  </si>
  <si>
    <t>ฤกษ์ดี</t>
  </si>
  <si>
    <t>วัดบ้านงาม</t>
  </si>
  <si>
    <t>522/22  ซ.ชายทะเล  อ.ปากพนัง  จ.นครศรีธรรมราช</t>
  </si>
  <si>
    <t>คงเกิด</t>
  </si>
  <si>
    <t>วัดบ้านใหม่บน</t>
  </si>
  <si>
    <t>80  ม.3  ต.ดอนตรอ  อ.เฉลิมพระเกียรติ  จ.นครศรีธรรมราช</t>
  </si>
  <si>
    <t>บุญชัย</t>
  </si>
  <si>
    <t>บ้านหัวลำพู</t>
  </si>
  <si>
    <t>71  ม.10  ต.ป่าระกำ  อ.ปากพนัง  จ.นครศรีธรรมราช</t>
  </si>
  <si>
    <t>สุทิน</t>
  </si>
  <si>
    <t>ณ  สุวรรณ</t>
  </si>
  <si>
    <t>โรงเรียนมหาวชิราวุธ จังหวัดสงขลา  อ.เมือง  จ.สงขลา  90000</t>
  </si>
  <si>
    <t>081-8966462</t>
  </si>
  <si>
    <t>เสรี</t>
  </si>
  <si>
    <t>อินทร์คง</t>
  </si>
  <si>
    <t>70/7  ม.2  ซ.5  ถ.กาญจนวนิช  ต.คอหงส์  อ.หาดใหญ่  จ.สงขลา  90110</t>
  </si>
  <si>
    <t>089-4623818</t>
  </si>
  <si>
    <t>ผอ.ชช.หมดในรุ่น 2</t>
  </si>
  <si>
    <t>อำพร</t>
  </si>
  <si>
    <t>ไชยนรินทร์</t>
  </si>
  <si>
    <t>บ้านบาจุ</t>
  </si>
  <si>
    <t>55/5  ถ.ขวัญเมือง  ซ.ชีวินอุทิศ  อ.เมือง  จ.ยะลา</t>
  </si>
  <si>
    <t>080-7126507</t>
  </si>
  <si>
    <t>จิรัติกาล</t>
  </si>
  <si>
    <t>โยธาทิพย์</t>
  </si>
  <si>
    <t>นิคมสร้างตนเองพัฒนาภาคใต้ 10</t>
  </si>
  <si>
    <t>22  ซ.สะพรั่งอุทิศ 1  ต.สะเตง  อ.เมือง  จ.ยะลา</t>
  </si>
  <si>
    <t>089-0410162</t>
  </si>
  <si>
    <t>สะปีน๊ะ</t>
  </si>
  <si>
    <t>อายะ</t>
  </si>
  <si>
    <t>133/41  ม.10  ต.สะเตงนอก  อ.เมือง  จ.ยะลา</t>
  </si>
  <si>
    <t>087-9902326</t>
  </si>
  <si>
    <t>อติศักดิ์</t>
  </si>
  <si>
    <t>หะยีบือราเฮง</t>
  </si>
  <si>
    <t>บ้านสันติ</t>
  </si>
  <si>
    <t>7  ถ.โคกเคียน  ต.บางนาค  อ.เมือง  จ.นราธิวาส</t>
  </si>
  <si>
    <t>082-2601575</t>
  </si>
  <si>
    <t>มโนสถาพร</t>
  </si>
  <si>
    <t>บ้านตะบิงติงงีสามัคคี</t>
  </si>
  <si>
    <t>25/5  ถ.ผังเมือง 4  อ.เมือง  จ.ยะลา</t>
  </si>
  <si>
    <t>086-2995369</t>
  </si>
  <si>
    <t>ชูปาน</t>
  </si>
  <si>
    <t>บ้านคชศิลา</t>
  </si>
  <si>
    <t>111  ม.5  ต.ตาเซะ  อ.เมือง  จ.ยะลา</t>
  </si>
  <si>
    <t>087-2957203</t>
  </si>
  <si>
    <t>บาราเฮง</t>
  </si>
  <si>
    <t>ยูโซ๊ะ</t>
  </si>
  <si>
    <t>บ้านตันหยง</t>
  </si>
  <si>
    <t>182  ม.1  ต.ปะแต  อ.ยะหา  จ.ยะลา</t>
  </si>
  <si>
    <t>081-9161267</t>
  </si>
  <si>
    <t>พัชราภรณ์</t>
  </si>
  <si>
    <t>นิคมสร้างตนเองพัฒนาภาคใต้ 2</t>
  </si>
  <si>
    <t>144/53  ถ.ผังเมือง 4  ซ.12  อ.เมือง  จ.ยะลา</t>
  </si>
  <si>
    <t>080-5400678</t>
  </si>
  <si>
    <t>ผอ.ชน.หมดในรุ่น 4</t>
  </si>
  <si>
    <t>ฎารณี</t>
  </si>
  <si>
    <t>ส่งทวี</t>
  </si>
  <si>
    <t>ประถมศึกษานครศรีธรรมราช เขต 2</t>
  </si>
  <si>
    <t>บ้านไสโป๊ะ</t>
  </si>
  <si>
    <t>21  ม.10  ต.แก้วแสน  อ.นาบอน  จ.นครศรีธรรมราช 80220</t>
  </si>
  <si>
    <t>089-2889862</t>
  </si>
  <si>
    <t>กมลาสน์</t>
  </si>
  <si>
    <t>37  ถ.เทศบาล 16  ม.1  ต.พะตง  อ.หาดใหญ่  จ.สงขลา  90230</t>
  </si>
  <si>
    <t>083-1692831</t>
  </si>
  <si>
    <t>ไวพจน์</t>
  </si>
  <si>
    <t>จิตมณี</t>
  </si>
  <si>
    <t>บ้านทุ่งไพล</t>
  </si>
  <si>
    <t>9  ม.2  ต.ปลักหนู  อ.นาทวี  จ.สงขลา  90160</t>
  </si>
  <si>
    <t>081-9595615</t>
  </si>
  <si>
    <t>ผอ.ชน หมดนในรุ่น 4, ผอ.ชช.หมดในรุ่น 2</t>
  </si>
  <si>
    <t>แซ่เตียว</t>
  </si>
  <si>
    <t>บ้านบางเตียว</t>
  </si>
  <si>
    <t>087-4198250</t>
  </si>
  <si>
    <t>บัญญัติ</t>
  </si>
  <si>
    <t>แทนหนู</t>
  </si>
  <si>
    <t>บ้านบ่อทอง</t>
  </si>
  <si>
    <t>5  ถ.ระแงะมรรค  ต.ตันหยงมัส  อ.ระแงะ  จ.นราธิวาส  96130</t>
  </si>
  <si>
    <t>081-6571318</t>
  </si>
  <si>
    <t>ยุพิน</t>
  </si>
  <si>
    <t>แสงสี</t>
  </si>
  <si>
    <t>บ้านเขาพระ</t>
  </si>
  <si>
    <t>20  ม.1  ถ.ลานไทร  อ.ระแงะ  จ.นราธิวาส  96130</t>
  </si>
  <si>
    <t>หมดใน ผอ.ชช.รุ่น 2</t>
  </si>
  <si>
    <t>สังขมณี</t>
  </si>
  <si>
    <t>บ้านควนโพธิ์</t>
  </si>
  <si>
    <t>115/15  ม.1  ต.ย่านตาขาว  อ.ย่านตาขาว  จ.ตรัง  92140</t>
  </si>
  <si>
    <t>089-2919636</t>
  </si>
  <si>
    <t>สมร</t>
  </si>
  <si>
    <t>พิชัยยุทธ์</t>
  </si>
  <si>
    <t>6  ถ.ชมบุญ  ต.ชะอวด  อ.ชะอวด  จ.นครศรีธรรมราช</t>
  </si>
  <si>
    <t>วีระ</t>
  </si>
  <si>
    <t>ตาดทอง</t>
  </si>
  <si>
    <t>วัดโคกสูง</t>
  </si>
  <si>
    <t>49  ม.4  ต.เขาพังไกร  อ.หัวไทร  จ.นครศรีธรรมราช</t>
  </si>
  <si>
    <t>พิสมัย</t>
  </si>
  <si>
    <t>หลัดเกลี้ยง</t>
  </si>
  <si>
    <t>บ้านบางมะนาว</t>
  </si>
  <si>
    <t>โรงเรียนบ้านบางมะนาว  อ.เมือง  จ.นราธิวาส  96000</t>
  </si>
  <si>
    <t>081-8572703</t>
  </si>
  <si>
    <t>จันทร์แก้ว</t>
  </si>
  <si>
    <t>วัดปากด่าน</t>
  </si>
  <si>
    <t>โรงเรียนวัดปากด่าน  อ.สิชล  จ.นครศรีธรรมราช</t>
  </si>
  <si>
    <t>081-3703391</t>
  </si>
  <si>
    <t>ใส้เพี้ย</t>
  </si>
  <si>
    <t>54  ม.1  ต.นาโยงใต้  อ.เมือง  จ.ตรัง</t>
  </si>
  <si>
    <t>089-4670032</t>
  </si>
  <si>
    <t>วิมาลา</t>
  </si>
  <si>
    <t>แก้วเสถียร</t>
  </si>
  <si>
    <t>วัดเนินพิชัย</t>
  </si>
  <si>
    <t>19  ม.2  ต.แม่หอม  อ.บางกล่ำ  จ.สงขลา  90110</t>
  </si>
  <si>
    <t>นิทัศน์</t>
  </si>
  <si>
    <t>มีสุขศรี</t>
  </si>
  <si>
    <t>วัดควนลังมิตรภาพที่ 11</t>
  </si>
  <si>
    <t>1757  ม.5  ถ.เพชรเกษม  ต.ควนลัง  อ.หาดใหญ่  จ.สงขลา  90110</t>
  </si>
  <si>
    <t>ประสานสงฆ์</t>
  </si>
  <si>
    <t>104  ม.2  ต.ควนลัง  อ.หาดใหญ่  จ.สงขลา  90110</t>
  </si>
  <si>
    <t>แสน</t>
  </si>
  <si>
    <t>สุขเนียม</t>
  </si>
  <si>
    <t>บ้านกุจังจามัง</t>
  </si>
  <si>
    <t>128  ม.7  ต.คลองขุด  อ.เมือง  จ.สตูล  91000</t>
  </si>
  <si>
    <t>081-9632456</t>
  </si>
  <si>
    <t>ปัณฑินา</t>
  </si>
  <si>
    <t>ชะตารัตน์</t>
  </si>
  <si>
    <t>บ้านคลองขุด</t>
  </si>
  <si>
    <t>081-2757102</t>
  </si>
  <si>
    <t>ทองเงิน</t>
  </si>
  <si>
    <t>บ้านห้วยน้ำดำ</t>
  </si>
  <si>
    <t>192  ม.10  ต.ทุ่งนุ้ย  อ.ควนกาหลง  จ.สตูล</t>
  </si>
  <si>
    <t>074-797430, 081-9594394</t>
  </si>
  <si>
    <t>คำใบ</t>
  </si>
  <si>
    <t>สุภาพ</t>
  </si>
  <si>
    <t>บ้านหนองเสม็ด</t>
  </si>
  <si>
    <t>117/22  ม.2  ต.โคกหล่อ  อ.เมือง  จ.ตรัง</t>
  </si>
  <si>
    <t>ทองหนู</t>
  </si>
  <si>
    <t>บ้านบางค้างคาว</t>
  </si>
  <si>
    <t>111  ม.4  ต.เขาไม้แก้ว  อ.สิเกา  จ.ตรัง</t>
  </si>
  <si>
    <t>089-8677875</t>
  </si>
  <si>
    <t>วัดหวัง</t>
  </si>
  <si>
    <t>103  ม.3  ต.กงหรา  อ.กงหรา  จ.พัทลุง</t>
  </si>
  <si>
    <t>089-8768438</t>
  </si>
  <si>
    <t>ภัฎฐนิตย์</t>
  </si>
  <si>
    <t>พลเพชร</t>
  </si>
  <si>
    <t>บ้านควนยวน</t>
  </si>
  <si>
    <t>92/1  ม.1  ต.คลองใหญ่  อ.ตะโหมด  จ.พัทลุง</t>
  </si>
  <si>
    <t>084-9973657</t>
  </si>
  <si>
    <t>คงประสิทธิ์</t>
  </si>
  <si>
    <t>บ้านโคกสัก</t>
  </si>
  <si>
    <t>851  ม.1  ต.ท่ามะเดื่อ  อ.บางแก้ว  จ.พัทลุง</t>
  </si>
  <si>
    <t>081-7983637</t>
  </si>
  <si>
    <t>ครู ชช.หมดในรุ่น 1, ผอ. ชน. หมดในรุ่น 1 หมดในรุ่น 4</t>
  </si>
  <si>
    <t>บือราเฮง</t>
  </si>
  <si>
    <t>สะอิ</t>
  </si>
  <si>
    <t>บ้านตราแด๊ะ</t>
  </si>
  <si>
    <t>75  ถ.ระแงะมรรคา  อ.ระแงะ  จ.นราธิวาส</t>
  </si>
  <si>
    <t>085-6290569</t>
  </si>
  <si>
    <t>ศักดิ์ชัย</t>
  </si>
  <si>
    <t>เพชรคงทอง</t>
  </si>
  <si>
    <t>บ้านลูโบ๊ะบาตู</t>
  </si>
  <si>
    <t>75/47  ถ.กาญจนวนิช  ต.บ้านพรุ  อ.หาดใหญ่  จ.สงขลา</t>
  </si>
  <si>
    <t>088-8295837</t>
  </si>
  <si>
    <t>มะรีเป็ง</t>
  </si>
  <si>
    <t>ลีฆะ</t>
  </si>
  <si>
    <t>ไอยรานุสรณ์</t>
  </si>
  <si>
    <t>11/1  ม.4  ต.กะลุวอ  อ.เมือง  จ.นราธิวาส  96000</t>
  </si>
  <si>
    <t>089-8783988</t>
  </si>
  <si>
    <t>อินทร์สังข์</t>
  </si>
  <si>
    <t>บ้านบาโงระนะ</t>
  </si>
  <si>
    <t>127  ม.7  ถ.เทศบาล 10  ต.ตันหยงมัส  อ.ระแงะ  จ.นราธิวาส  96130</t>
  </si>
  <si>
    <t>081-9575274</t>
  </si>
  <si>
    <t>อับดุลเราะห์มาน</t>
  </si>
  <si>
    <t>เจ๊ะอูมา</t>
  </si>
  <si>
    <t>บ้านลาไม</t>
  </si>
  <si>
    <t>45  ซ.โรงพยาบาลหมอโอ  ถ.โคกเคียน  ต.บางนาค  อ.เมือง  จ.นราธิวาส  96000</t>
  </si>
  <si>
    <t>081-9323018</t>
  </si>
  <si>
    <t>ศิลปชัย</t>
  </si>
  <si>
    <t>ชูมั่น</t>
  </si>
  <si>
    <t>วัดโคกคาม</t>
  </si>
  <si>
    <t>122/193  ม.6  ต.นาพรุ  อ.พระพรหม  จ.นครศรีธรรมราช</t>
  </si>
  <si>
    <t>อรพินท์</t>
  </si>
  <si>
    <t>นวลบุญ</t>
  </si>
  <si>
    <t>บ้านใสถิน</t>
  </si>
  <si>
    <t>284/38  ม.3  ต.ท่าประจะ  อ.ชะอวด  จ.นครศรีธรรมราช</t>
  </si>
  <si>
    <t>ราเชนทร์</t>
  </si>
  <si>
    <t>ชูแก้ว</t>
  </si>
  <si>
    <t>โรงเรียนบ้านบางพระ  อ.ปากพนัง  จ.นครศรีธรรมราช</t>
  </si>
  <si>
    <t>ครู ชช. หมดในรุ่น 4, ผอ.ชน.หมดในรุ่น 4</t>
  </si>
  <si>
    <t>โกศล</t>
  </si>
  <si>
    <t>กันธะรส</t>
  </si>
  <si>
    <t>โรงเรียนโสตศึกษาจังหวัดสงขลา  ถ.กาญจนวนิช  อ.หาดใหญ่  จ.สงขลา  90110</t>
  </si>
  <si>
    <t>084-0607661</t>
  </si>
  <si>
    <t>มเหสักขกุล</t>
  </si>
  <si>
    <t>สงขลาปัญญานุกูล</t>
  </si>
  <si>
    <t>โรงเรียนสงขลาปัญญานุกูล  ต.พะวง  อ.เมือง  จ.สงขลา  90100</t>
  </si>
  <si>
    <t>081-0926116, 086-4816116</t>
  </si>
  <si>
    <t>เพ็ชรนิล</t>
  </si>
  <si>
    <t>ราชประชานุเคราะห์ 43</t>
  </si>
  <si>
    <t>20  ม.4  ต.ฉาง  อ.นาทวี  จ.สงขลา  90160</t>
  </si>
  <si>
    <t>074-531166-1</t>
  </si>
  <si>
    <t>ประเทือง</t>
  </si>
  <si>
    <t>หนูแก้ว</t>
  </si>
  <si>
    <t>ราชประชานุเคราะห์ 39 จ.นราธิวาส</t>
  </si>
  <si>
    <t>073-672093, 086-2996817</t>
  </si>
  <si>
    <t>สมาหรา</t>
  </si>
  <si>
    <t>หมันเล๊ะ</t>
  </si>
  <si>
    <t>ละงูพิทยาคม</t>
  </si>
  <si>
    <t>51  ม.2  ต.ปากน้ำ  อ.ละงู  จ.สตูล  91110</t>
  </si>
  <si>
    <t>089-5953004</t>
  </si>
  <si>
    <t>สิริภัค</t>
  </si>
  <si>
    <t>โชคธนพิพัฒน์</t>
  </si>
  <si>
    <t>ท่าศิลาบำรุงราษฎร์</t>
  </si>
  <si>
    <t>โรงเรียนท่าศิลาบำรุงราษฎร์  อ.ทุ่งหว้า  จ.สตูล  91120</t>
  </si>
  <si>
    <t>074-720335</t>
  </si>
  <si>
    <t>ปพน</t>
  </si>
  <si>
    <t>คำแก้ว</t>
  </si>
  <si>
    <t>สาครพิทยาคาร</t>
  </si>
  <si>
    <t>705/5  ม.1  ต.คลองขุด  อ.เมือง  จ.สตูล  91000</t>
  </si>
  <si>
    <t>ธนพัฒน์</t>
  </si>
  <si>
    <t>สะบ้าย้อยวิทยา</t>
  </si>
  <si>
    <t>086-2935286</t>
  </si>
  <si>
    <t>ผอ.ชช.หมดในรุ่น 2, ผอ.ชน.หมดในรุ่น 4</t>
  </si>
  <si>
    <t>ธนาวุฒิ</t>
  </si>
  <si>
    <t>พรหมจรรย์</t>
  </si>
  <si>
    <t>ประถมศึกษาชุมพร เขต 2</t>
  </si>
  <si>
    <t>บ้านห้วยหลอด</t>
  </si>
  <si>
    <t>089-5189685</t>
  </si>
  <si>
    <t>ยกเลิก-ไปลงราชภัฏสุราษฎร์ธานีแทน</t>
  </si>
  <si>
    <t>สุจิตรา</t>
  </si>
  <si>
    <t>วิเศษสินธุ์</t>
  </si>
  <si>
    <t>โรงเรียนวิเชียรชม</t>
  </si>
  <si>
    <t>074-311199</t>
  </si>
  <si>
    <t>ย้ายไปรุ่นที่ 4</t>
  </si>
  <si>
    <t>มาจากรุ่น 1</t>
  </si>
  <si>
    <t>เลื่อนไปรุ่นอื่น</t>
  </si>
  <si>
    <t>สุวรรณคช</t>
  </si>
  <si>
    <t>โรงเรียนราชประชานุเคราะห์ 38 จังหวัดระนอง</t>
  </si>
  <si>
    <t>68  ม.3  ต.ราชกรูด  อ.เมือง  จ.ระนอง  85000</t>
  </si>
  <si>
    <t>089-8792786</t>
  </si>
  <si>
    <t>วุฒิการศึกษาสูงสุด</t>
  </si>
  <si>
    <t>อายุ</t>
  </si>
  <si>
    <t>ลายมือชื่อ</t>
  </si>
  <si>
    <t>แบบลงทะเบียนผู้เข้ารับการพัฒนา</t>
  </si>
  <si>
    <t>หลักสูตรการพัฒนาข้าราชการครูและบุคลากรทางการศึกษา ก่อนแต่งตั้งให้มีและเลื่อนเป็นวิทยฐานะครูชำนาญการพิเศษ รุ่นที่ 1</t>
  </si>
  <si>
    <t>ระหว่างวันที่ 28 เมษายน - 1 พฤษภาคม 2555  ณ หน่วยพัฒนามหาวิทยาลัยทักษิณ  จังหวัดสงขลา</t>
  </si>
  <si>
    <t>หลักสูตรการพัฒนาข้าราชการครูและบุคลากรทางการศึกษา ก่อนแต่งตั้งให้มีและเลื่อนเป็นวิทยฐานะครูเชี่ยวชาญ รุ่นที่ 1</t>
  </si>
  <si>
    <t>ระหว่างวันที่ 28 เมษายน - 2 พฤษภาคม 2555  ณ หน่วยพัฒนา มหาวิทยาลัยทักษิณ จังหวัดสงขลา</t>
  </si>
  <si>
    <t>หลักสูตรการพัฒนาข้าราชการและบุคลากรทางการศึกษา ก่อนแต่งตั้งให้มีและเลื่อนเป็นวิทยฐานะผู้อำนวยการและรองผู้อำนวยการชำนาญพิเศษ</t>
  </si>
  <si>
    <t>รุ่นที่ 1 ระหว่างวันที่ 28 เมษายน - 1 พฤษภาคม 2555  หน่วยพัฒนา  มหาวิทยาลัยทักษิณ  จังหวัดสงขลา</t>
  </si>
  <si>
    <t>หลักสูตรการพัฒนาข้าราชการแฃะบุคลากรทางการศึกษา ก่อนแต่งตั้งให้และเลื่อนเป็นวิทยฐานะผู้อำนวยการและรองผู้อำนวยการเชี่ยวชาญ รุ่นที่ 1</t>
  </si>
  <si>
    <t>ระหว่างวันที่ 28 เมษายน - 2 พฤษภาคม 2555  หน่วยพัฒนา มหาวิทยาลัยทักษิณ  จังหวัดสงขลา</t>
  </si>
  <si>
    <t>ยกเลิกด้วยวาจา</t>
  </si>
  <si>
    <t>084-8560499</t>
  </si>
  <si>
    <t>5/6  ม.1  ต.ท่าศาลา  อ.ท่าศาลา  จ.นครศรีธรรมราช</t>
  </si>
  <si>
    <t>081-9693541</t>
  </si>
  <si>
    <t>081-9680485</t>
  </si>
  <si>
    <t>087-2873607</t>
  </si>
  <si>
    <t>089-2979554</t>
  </si>
  <si>
    <t>24/1  ม.5  ต.ทอนหงส์  อ.พรหมคีรี  จ.นครศรีธรรมราช 80320</t>
  </si>
  <si>
    <t>นิลุบล</t>
  </si>
  <si>
    <t>น้ำเงิน</t>
  </si>
  <si>
    <t>วิทยาลัยเทคนิคชุมพร สำนักงานคณะกรรมการอาชีวศึกษา</t>
  </si>
  <si>
    <t>วิทยาลัยเทคนิคชุมพร</t>
  </si>
  <si>
    <t>146  ถ.พิศิษฐพยาบาล  อ.เมือง  จ.ชุมพร</t>
  </si>
  <si>
    <t>083-1054197</t>
  </si>
  <si>
    <t>086-2666916</t>
  </si>
  <si>
    <t>081-0944274</t>
  </si>
  <si>
    <t>089-2166729</t>
  </si>
  <si>
    <t>089-9752470</t>
  </si>
  <si>
    <t>สุภัคชา</t>
  </si>
  <si>
    <t>เปาะทองคำ</t>
  </si>
  <si>
    <t>บ้านนาข่อย</t>
  </si>
  <si>
    <t>94/1  ถ.รวมวิทย์  อ.เบตง  จ.ยะลา</t>
  </si>
  <si>
    <t>086-2898490</t>
  </si>
  <si>
    <t>ดึงรายชื่อมาก่อน</t>
  </si>
  <si>
    <t>เขตแจ้งยกเลิกมาวันที่ 1 พ.ค. 55</t>
  </si>
  <si>
    <t>เขตแจ้งเลื่อนมาวันที่ 1 พ.ค. 55</t>
  </si>
  <si>
    <t>บุญแย้ม</t>
  </si>
  <si>
    <t>บ้านขัน</t>
  </si>
  <si>
    <t>089-2961341</t>
  </si>
  <si>
    <t>7  ม.2  ต.บางเป้า  อ.กันตัง  จ.ตรัง  92110</t>
  </si>
  <si>
    <t>087-8881384</t>
  </si>
  <si>
    <t>สำนักงานเขตพื้นที่การศึกษาประถมศึกษานครศรีธรรมราช เขต 1</t>
  </si>
  <si>
    <t>จันทร์เพ็ญ</t>
  </si>
  <si>
    <t>2  ม.7  ต.ตันหยงมัส  อ.ระแงะ  จ.นราธิวาส  96130</t>
  </si>
  <si>
    <t>089-2947780</t>
  </si>
  <si>
    <t>ไชยศรีจันทร์</t>
  </si>
  <si>
    <t>73  ม.3  ต.ตันหยงมัส  อ.ระแงะ  จ.นราธิวาส  96130</t>
  </si>
  <si>
    <t>086-2919776</t>
  </si>
  <si>
    <t>สุขสถาน</t>
  </si>
  <si>
    <t>15  ม.1  ถ.ระแงะมรรคา 16  ต.ตันหยงมัส  อ.ระแงะ  จ.นราธิวาส</t>
  </si>
  <si>
    <t>ลิมปิสวัสดิ์</t>
  </si>
  <si>
    <t>โรงเรียนระแงะ  อ.ระแงะ  จ.นราธิวาส  96130</t>
  </si>
  <si>
    <t>084-8537087</t>
  </si>
  <si>
    <t>อมทิพย์</t>
  </si>
  <si>
    <t>เพลินพิศ</t>
  </si>
  <si>
    <t>ย้ายไปอบรมรุ่นที่ 1</t>
  </si>
  <si>
    <t>สุปราณี</t>
  </si>
  <si>
    <t>สิงห์อินทร์</t>
  </si>
  <si>
    <t>99  หมู่ 6  ต.เกาะเปียะ  อ.ย่านตาขาว  จ.ตรัง</t>
  </si>
  <si>
    <t>ยอดรวม</t>
  </si>
  <si>
    <t>มาแล้ว</t>
  </si>
  <si>
    <t>มาจากรุ่นที่ 2</t>
  </si>
  <si>
    <t>083-9685065</t>
  </si>
  <si>
    <t>สังเกตการณ์</t>
  </si>
  <si>
    <t>พรรณปพร</t>
  </si>
  <si>
    <t>พรนภา</t>
  </si>
  <si>
    <t>สุกัญญา</t>
  </si>
  <si>
    <t>สากล</t>
  </si>
  <si>
    <t>สุดใจ</t>
  </si>
  <si>
    <t>ผลการพัฒนา</t>
  </si>
  <si>
    <t>วิสุทธิศักดิ์</t>
  </si>
  <si>
    <t>หวานพร้อม</t>
  </si>
  <si>
    <t>082-2842112</t>
  </si>
  <si>
    <t>บ้านทุ่งขันหมาก</t>
  </si>
  <si>
    <t>จำลอง</t>
  </si>
  <si>
    <t>คงสุข</t>
  </si>
  <si>
    <t>วัดท้องอ่าว</t>
  </si>
  <si>
    <t>จิรพัส</t>
  </si>
  <si>
    <t>ทองสีทอง</t>
  </si>
  <si>
    <t>บ้านซอย 2</t>
  </si>
  <si>
    <t>089-7292185</t>
  </si>
  <si>
    <t>รอหลักฐาน</t>
  </si>
  <si>
    <t>075-299952</t>
  </si>
  <si>
    <t>ไม่แน่ใจว่าจะมามั้ย</t>
  </si>
  <si>
    <t>แจ้งยกเลิกโดยนางนัดดานิตย์</t>
  </si>
  <si>
    <t>ยืนยัน</t>
  </si>
  <si>
    <t>บ้านนาลาน</t>
  </si>
  <si>
    <t>081-5419395</t>
  </si>
  <si>
    <t>90/2  ม.14  ต.ปากแพรก  อ.ดอนสัก  จ.สุราษฎร์ธานี  84000</t>
  </si>
  <si>
    <t>39/101  ม.1  ต.บางกุ้ง  อ.เมือง  จ.สุราษฎร์ธานี  84000</t>
  </si>
  <si>
    <t>ไม่รับสาย</t>
  </si>
  <si>
    <t>จริภา</t>
  </si>
  <si>
    <t>ศิลประเสริฐ</t>
  </si>
  <si>
    <t>8  ถ.ลานไทร  ซ.4  ต.ตันหยงมัส  อ.ระแงะ  จ.นราธิวาส</t>
  </si>
  <si>
    <t>086-2893225</t>
  </si>
  <si>
    <t>นภาภรณ์</t>
  </si>
  <si>
    <t>44  ม.10  ต.บางปอ  อ.เมือง  จ.นราธิวาส  96000</t>
  </si>
  <si>
    <t>081-9904781</t>
  </si>
  <si>
    <t>จิรัฐติภรณ์</t>
  </si>
  <si>
    <t>จันทนนท์</t>
  </si>
  <si>
    <t>59  ม.7  ถ.ระแงะมรรคา  ต.ตันหยงมัส  อ.ระแงะ  จ.นราธิวาส  96130</t>
  </si>
  <si>
    <t>087-9683762</t>
  </si>
  <si>
    <t>บรรณพร</t>
  </si>
  <si>
    <t>นงรัตน์</t>
  </si>
  <si>
    <t>ปานคง</t>
  </si>
  <si>
    <t>วัดคลองเป็ด</t>
  </si>
  <si>
    <t>โรงเรียวัดคลองเป็ด</t>
  </si>
  <si>
    <t>086-2870098</t>
  </si>
  <si>
    <t>วัดปากแตระ</t>
  </si>
  <si>
    <t>โรงเรียนวัดปากแตระ</t>
  </si>
  <si>
    <t>086-6933865</t>
  </si>
  <si>
    <t>083-1750181</t>
  </si>
  <si>
    <t>หลักสูตรการพัฒนาข้าราชการครูและบุคลากรทางการศึกษา ก่อนแต่งตั้งให้มีและเลื่อนเป็นวิทยฐานะครูชำนาญการพิเศษ</t>
  </si>
  <si>
    <t>รุ่นที่ 2 ระหว่างวันที่ 8-11 พฤษภาคม 2555  ณ หน่วยพัฒนา มหาวิทยาลัยทักษิณ จังหวัดสงขลา (ห้อง 322 อาคารเรียน 3)</t>
  </si>
  <si>
    <t>E-mail</t>
  </si>
  <si>
    <t>ระหว่างตรวจสอบหลักฐานการลงทะเบียน</t>
  </si>
  <si>
    <t>ยังไม่ลงทะเบียน</t>
  </si>
  <si>
    <t>***กรุณาระบุข้อมูลให้ครบถ้วน</t>
  </si>
  <si>
    <t>*** กรุณาระบุข้อมูลให้ครบถ้วน</t>
  </si>
  <si>
    <t>รอรุ่นอื่น</t>
  </si>
  <si>
    <t xml:space="preserve">โอนแล้วทำสลิปหาย ธ.กรุงไทย สาขาสิริบรรณ เมื่อวันที่ </t>
  </si>
  <si>
    <t>ขอเป็นรุ่นที่ 3</t>
  </si>
  <si>
    <t>เลื่อนเป็นรุ่นที่ 3</t>
  </si>
  <si>
    <t>มาจากรุ่น 4</t>
  </si>
  <si>
    <t>บ้านควนกบ อ.คลองหอยโข่ง</t>
  </si>
  <si>
    <t>โรงเรียนวิชิตสงคราม</t>
  </si>
  <si>
    <t>25/674  ซ.11  หมู่บ้านภูเก็ตวิลล่าแคลิฟอร์เนีย  ต.วิชิต  อ.เมือง  จ.ภูเก็ต</t>
  </si>
  <si>
    <t>087-8836565</t>
  </si>
  <si>
    <t>085-7966023</t>
  </si>
  <si>
    <t>ปริญญาตรี</t>
  </si>
  <si>
    <t>ค้างส่งรายงาน</t>
  </si>
  <si>
    <t>วันที่ 8 พฤษภาคม 2555 - บ่าย</t>
  </si>
  <si>
    <t>075-230737, 089-5899867</t>
  </si>
  <si>
    <t>087-2950391</t>
  </si>
  <si>
    <t>087-8994055</t>
  </si>
  <si>
    <t>081-0868990</t>
  </si>
  <si>
    <t>ปริญญาโท</t>
  </si>
  <si>
    <t>084-8402375</t>
  </si>
  <si>
    <t>087-2876644</t>
  </si>
  <si>
    <t>อมรินทร์</t>
  </si>
  <si>
    <t>081-0972704</t>
  </si>
  <si>
    <t>วัดคูหาใน (พระครูยอดอุปถัมภ์)</t>
  </si>
  <si>
    <t>ป.บัณฑิต</t>
  </si>
  <si>
    <t>083-3995213</t>
  </si>
  <si>
    <t>089-7388892</t>
  </si>
  <si>
    <t>081-9574985</t>
  </si>
  <si>
    <t>เสกโรจน์</t>
  </si>
  <si>
    <t>ถ้วนถวิล</t>
  </si>
  <si>
    <t>บ้านนาวง</t>
  </si>
  <si>
    <t>089-9747665</t>
  </si>
  <si>
    <t>ไปรุ่นที่ 4</t>
  </si>
  <si>
    <t>รุ่งทอง</t>
  </si>
  <si>
    <t>ไพรวัลย์</t>
  </si>
  <si>
    <t>ยงหนู</t>
  </si>
  <si>
    <t>แสงจง</t>
  </si>
  <si>
    <t>กิติมา</t>
  </si>
  <si>
    <t>สุวรรณ</t>
  </si>
  <si>
    <t>อำพันธ์</t>
  </si>
  <si>
    <t>บุญเลี้ยง</t>
  </si>
  <si>
    <t>จันทร์ชูเพ็ชร</t>
  </si>
  <si>
    <t>โรงเรียนบ้านดอนประดู่  อ.ปากพะยูน  จ.พัทลุง</t>
  </si>
  <si>
    <t>มิน๊ะ</t>
  </si>
  <si>
    <t>นิยมเดชา</t>
  </si>
  <si>
    <t>จีรนันท์</t>
  </si>
  <si>
    <t>แย้มทอง</t>
  </si>
  <si>
    <t>ศินาภรณ์</t>
  </si>
  <si>
    <t>นวลทอง</t>
  </si>
  <si>
    <t>20  ม.5  ต.ปลักหนู  อ.นาทวี  จ.สงขลา</t>
  </si>
  <si>
    <t>089-9758056</t>
  </si>
  <si>
    <t>กุศล</t>
  </si>
  <si>
    <t>เมี่ยนแก้ว</t>
  </si>
  <si>
    <t>082-2659517</t>
  </si>
  <si>
    <t>จงไพบูลย์</t>
  </si>
  <si>
    <t>3  ม.3  ต.ท่าประดู่  อ.นาทวี  จ.สงขลา</t>
  </si>
  <si>
    <t>081-8966320</t>
  </si>
  <si>
    <t>บุญญา</t>
  </si>
  <si>
    <t>ฉิมหนู</t>
  </si>
  <si>
    <t>69  ม.5  ต.นาทวี  อ.นาทวี  จ.สงขลา</t>
  </si>
  <si>
    <t>084-6286203</t>
  </si>
  <si>
    <t>อารีย์รัตน์</t>
  </si>
  <si>
    <t>28/4  ม.1  ต.พังลา  อ.สะเดา  จ.สงขลา</t>
  </si>
  <si>
    <t>081-2778423</t>
  </si>
  <si>
    <t>ปิยา</t>
  </si>
  <si>
    <t>จัตยาวรรณ</t>
  </si>
  <si>
    <t>7/7  ถ.เลียบคลองท่าพรุ  ต.สะเดา  อ.สะเดา  จ.สงขลา</t>
  </si>
  <si>
    <t>089-7357189</t>
  </si>
  <si>
    <t>86/5  ม.3  ต.คอหงส์  อ.หาดใหญ่  จ.สงขลา</t>
  </si>
  <si>
    <t>089-3433483</t>
  </si>
  <si>
    <t>สุณีย์</t>
  </si>
  <si>
    <t>สุพรรณา</t>
  </si>
  <si>
    <t>สงวนศิลป์</t>
  </si>
  <si>
    <t>163  ม.1  ต.คลองกวาง  อ.นาทวี  จ.สงขลา  90160</t>
  </si>
  <si>
    <t>081-9591362</t>
  </si>
  <si>
    <t>ภิรมย์</t>
  </si>
  <si>
    <t>สายกิ้มซ้วน</t>
  </si>
  <si>
    <t>1  ม.1  ต.ปลักหนู  อ.นาทวี  จ.สงขลา</t>
  </si>
  <si>
    <t>081-8966106</t>
  </si>
  <si>
    <t>จันทนุพงศ์</t>
  </si>
  <si>
    <t>170  ม.3  ต.ท่าม่วง  อ.เทพา  จ.สงขลา  90260</t>
  </si>
  <si>
    <t>081-8965311</t>
  </si>
  <si>
    <t>089-4648966</t>
  </si>
  <si>
    <t>ประนอม</t>
  </si>
  <si>
    <t>โขมพัฒน์</t>
  </si>
  <si>
    <t>086-9678046</t>
  </si>
  <si>
    <t>17/43  ม.10  ต.เขารูปช้าง  อ.เมืองสงขลา  จ.สงขลา  90000</t>
  </si>
  <si>
    <t>หาชื่อไม่เจอ</t>
  </si>
  <si>
    <t>โรงเรียนเมืองนราธิวาส  อ.เมือง  จ.นราธิวาส  96000</t>
  </si>
  <si>
    <t>ติดต่อไม่ได้</t>
  </si>
  <si>
    <t>อาซือมี</t>
  </si>
  <si>
    <t>แมหะ</t>
  </si>
  <si>
    <t>บ้านบองอ</t>
  </si>
  <si>
    <t>138  ม.1  ต.จะแนะ  อ.จะแนะ  จ.นราธิวาส  96220</t>
  </si>
  <si>
    <t>086-2884764</t>
  </si>
  <si>
    <t>ลาตีพ๊ะ</t>
  </si>
  <si>
    <t>แวหะมะ</t>
  </si>
  <si>
    <t>1  ม.2  ต.กาลิซา  อ.ระแงะ  จ.นราธิวาส  96220</t>
  </si>
  <si>
    <t>081-2763316</t>
  </si>
  <si>
    <t>จิตศัพย์</t>
  </si>
  <si>
    <t>บ้านมะรือโบตก</t>
  </si>
  <si>
    <t>91/127  ม.6  ต.สะเตงนอก  อ.เมือง  จ.ยะลา</t>
  </si>
  <si>
    <t>084-8628009</t>
  </si>
  <si>
    <t>สุทธินี</t>
  </si>
  <si>
    <t>จุลเทพ</t>
  </si>
  <si>
    <t>103/57  ถ.สุริยะประดิษฐ์  ต.บางนาค  อ.เมือง  จ.นราธิวาส  96000</t>
  </si>
  <si>
    <t>081-2766086</t>
  </si>
  <si>
    <t>56  ม.2  ต.ตันหยงมัส  อ.ระแงะ  จ.นราธิวาส  96130</t>
  </si>
  <si>
    <t>081-0920754</t>
  </si>
  <si>
    <t>กีสม๊ะ</t>
  </si>
  <si>
    <t>ดะตอ</t>
  </si>
  <si>
    <t>ประถมศึกษานราวาส เขต 3</t>
  </si>
  <si>
    <t>บ้านน้ำวน</t>
  </si>
  <si>
    <t xml:space="preserve">47  ม.7  ต.จะแนะ  อ.จะแนะ  จ.นราธิวาส </t>
  </si>
  <si>
    <t>084-3133408</t>
  </si>
  <si>
    <t>อิสมาแอ</t>
  </si>
  <si>
    <t>อีแต</t>
  </si>
  <si>
    <t>86/1  ม.1  ต.ดุชงญอ  อ.จะแนะ  จ.นราธิวาส</t>
  </si>
  <si>
    <t>089-2969091</t>
  </si>
  <si>
    <t>ดวงดาว</t>
  </si>
  <si>
    <t>สนธิกุล</t>
  </si>
  <si>
    <t>บ้านทำนบ</t>
  </si>
  <si>
    <t>12  ถ.ลานไทร  ต.ตันหยงมัส  อ.ระแงะ  จ.นราธิวาส  96130</t>
  </si>
  <si>
    <t>089-4625932</t>
  </si>
  <si>
    <t>อันวา</t>
  </si>
  <si>
    <t>สนิตา</t>
  </si>
  <si>
    <t>153/4  ม.4  ต.สุคิริน  อ.สุคิริน  จ.นราธิวาส</t>
  </si>
  <si>
    <t>อโณทัย</t>
  </si>
  <si>
    <t>มะยูนา</t>
  </si>
  <si>
    <t>มะเย็ง</t>
  </si>
  <si>
    <t>135  ม.2  ต.มาโปง  อ.สุคิริน  จ.นราธิวาส</t>
  </si>
  <si>
    <t>บุญรักษ์</t>
  </si>
  <si>
    <t>153/11  ม.4  ต.สุคิริน  อ.สุคิริน  จ.นราธิวาส</t>
  </si>
  <si>
    <t>ธัญญ์ชยา</t>
  </si>
  <si>
    <t>ชูชาย</t>
  </si>
  <si>
    <t>153/2  ม.4  ต.สุคิริน  อ.สุคิริน  จ.นราธิวาส</t>
  </si>
  <si>
    <t>ณัฐิญา</t>
  </si>
  <si>
    <t>คาโส</t>
  </si>
  <si>
    <t>52  ม.4  ต.สุคิริน  อ.สุคิริน  จ.นราธิวาส</t>
  </si>
  <si>
    <t>มณฑา</t>
  </si>
  <si>
    <t>สุวรรณประดิษฐ์</t>
  </si>
  <si>
    <t>41/1  ม.3  ต.สุคิริน  อ.สุคิริน  จ.นราธิวาส</t>
  </si>
  <si>
    <t>089-8790679</t>
  </si>
  <si>
    <t>089-2957419</t>
  </si>
  <si>
    <t>086-2965476, 086-9575554</t>
  </si>
  <si>
    <t>080-5215050, 073-656351</t>
  </si>
  <si>
    <t>081-7678770</t>
  </si>
  <si>
    <t>อับดุลเลาะ</t>
  </si>
  <si>
    <t>อาแด</t>
  </si>
  <si>
    <t>บ้านพร่อน</t>
  </si>
  <si>
    <t>90  ม.8  ต.นาประดู่  อ.โคกโพธิ์  จ.ปัตตานี</t>
  </si>
  <si>
    <t>087-3940058</t>
  </si>
  <si>
    <t>เบญจมา</t>
  </si>
  <si>
    <t>กูนา</t>
  </si>
  <si>
    <t>38  ซ.ตินช์ชวาลม์  ต.สะเตง  อ.เมือง  จ.ยะลา</t>
  </si>
  <si>
    <t>เอี่ยมตระกูล</t>
  </si>
  <si>
    <t>089-6471336</t>
  </si>
  <si>
    <t>อารี</t>
  </si>
  <si>
    <t>กาญจนภูมิ</t>
  </si>
  <si>
    <t>37  ถ.ผังเมือง 1  ซ.รักษา  อ.เมือง  จ.ยะลา</t>
  </si>
  <si>
    <t>081-6083936</t>
  </si>
  <si>
    <t>อุรา</t>
  </si>
  <si>
    <t>แก้ววิชิต</t>
  </si>
  <si>
    <t xml:space="preserve">21/2  ถ.สุขยางค์ 2  อ.เมือง  จ.ยะลา  </t>
  </si>
  <si>
    <t>088-3939902</t>
  </si>
  <si>
    <t>จุรีย์</t>
  </si>
  <si>
    <t>ศิริสุวรรณ์</t>
  </si>
  <si>
    <t>7/2  อาคารสงเคราะห์ 3  ต.สะเตง  อ.เมือง  จ.ยะลา</t>
  </si>
  <si>
    <t>พนิตนาฏ</t>
  </si>
  <si>
    <t>อุดมเพ็ชร์</t>
  </si>
  <si>
    <t>114  ม.1  ต.ลำใหม่  อ.เมือง  จ.ยะลา</t>
  </si>
  <si>
    <t>081-0944078</t>
  </si>
  <si>
    <t>ชฎาภรณ์</t>
  </si>
  <si>
    <t>ชีวิตโสภณ</t>
  </si>
  <si>
    <t>186  ถ.เพชรเกษม  อ.ห้วยยอด  จ.ตรัง  92130</t>
  </si>
  <si>
    <t>โสภา</t>
  </si>
  <si>
    <t>เดชภักดี</t>
  </si>
  <si>
    <t>22  ถ.เทศบาล 20  ต.ห้วยยอด  อ.ห้วยยอด  จ.ตรัง</t>
  </si>
  <si>
    <t>อาริยา</t>
  </si>
  <si>
    <t>จุลสัตย์</t>
  </si>
  <si>
    <t>24  ม.10  ต.ลำภูรา  อ.ห้วยยอด  จ.ตรัง</t>
  </si>
  <si>
    <t>กัลยา</t>
  </si>
  <si>
    <t>เพชรา</t>
  </si>
  <si>
    <t>17  ถ.จำรูญ จันทร์ประทีป  อ.ห้วยยอด  จ.ตรัง</t>
  </si>
  <si>
    <t>จิรายุ</t>
  </si>
  <si>
    <t>วิมลเมือง</t>
  </si>
  <si>
    <t>62  ถ.พิศาลสีมารักษ์  ต.เขาปูน  อ.ห้วยยอด  จ.ตรัง</t>
  </si>
  <si>
    <t>087-3916066</t>
  </si>
  <si>
    <t>จำปี</t>
  </si>
  <si>
    <t>จิตรอักษร</t>
  </si>
  <si>
    <t>18  ถ.เทศบาล 12  ต.ห้วยยอด  อ.ห้วยยอด  จ.ตรัง</t>
  </si>
  <si>
    <t>กันยา</t>
  </si>
  <si>
    <t>18/13  ถ.เทศารัษฎา  ซอย 2  อ.ห้วยยอด  จ.ตรัง</t>
  </si>
  <si>
    <t>086-200565</t>
  </si>
  <si>
    <t>นิภา</t>
  </si>
  <si>
    <t>ศรีพะเนิน</t>
  </si>
  <si>
    <t>788/14  ถ.เพชรเกษม  อ.ห้วยยอด  จ.ตรัง</t>
  </si>
  <si>
    <t>081-0907009</t>
  </si>
  <si>
    <t>สุภัทณี</t>
  </si>
  <si>
    <t>เต็มยอด</t>
  </si>
  <si>
    <t>359/6  ถ.เพชรเกษม  ต.ห้วยยอด  อ.ห้วยยอด  จ.ตรัง</t>
  </si>
  <si>
    <t>089-6462048</t>
  </si>
  <si>
    <t>ซุ่นอื้อ</t>
  </si>
  <si>
    <t>วันทนีย์</t>
  </si>
  <si>
    <t>บุญดีสมชัย</t>
  </si>
  <si>
    <t>26/86  ถ.สังขวิทย์  ซอย 2  อ.เมือง  จ.ตรัง  92000</t>
  </si>
  <si>
    <t>082-2832659</t>
  </si>
  <si>
    <t>หทัยภัทร</t>
  </si>
  <si>
    <t>269  ม.3  ต.หนองช้างแล่น  อ.ห้วยยอด  จ.ตรัง</t>
  </si>
  <si>
    <t>สุนันท์</t>
  </si>
  <si>
    <t>คลายทุกข์</t>
  </si>
  <si>
    <t>วัดไตรสามัคคี</t>
  </si>
  <si>
    <t>129  ม.10  ต.นาวง  อ.ห้วยยอด  จ.ตรัง  92210</t>
  </si>
  <si>
    <t>084-8517235</t>
  </si>
  <si>
    <t>ขจรศักดิ์</t>
  </si>
  <si>
    <t>รามศิริ</t>
  </si>
  <si>
    <t>41/4  ม.1  ต.โคกยาง  อ.กันตัง  จ.ตรัง</t>
  </si>
  <si>
    <t>089-7317796</t>
  </si>
  <si>
    <t>244  ม.4  ต.วังมะปราง  อ.วังวิเศษ  จ.ตรัง  92220</t>
  </si>
  <si>
    <t>ปัทมา</t>
  </si>
  <si>
    <t>มุกดา</t>
  </si>
  <si>
    <t>141  ม.2  ต.วังมะปราง  อ.วังวิเศษ  จ.ตรัง</t>
  </si>
  <si>
    <t>084-6617469</t>
  </si>
  <si>
    <t>จรนรร</t>
  </si>
  <si>
    <t>โรงเรียนบ้านน้ำฉา  ม.8  ต.โคกยาง  อ.กันตัง  จ.ตรัง  92110</t>
  </si>
  <si>
    <t>เชี่ยเท่า</t>
  </si>
  <si>
    <t>84/18  ถ.น้ำผุด  ซอย 8  ต.ทับเที่ยง  อ.เมือง  จ.ตรัง</t>
  </si>
  <si>
    <t>086-2740109</t>
  </si>
  <si>
    <t>นัจญมีย์</t>
  </si>
  <si>
    <t>ทะเลลึก</t>
  </si>
  <si>
    <t>190  ม.2  ต.เกาะลิบง  อ.กันตัง  จ.ตรัง  92110</t>
  </si>
  <si>
    <t>สำเนา</t>
  </si>
  <si>
    <t>ศรีไทย</t>
  </si>
  <si>
    <t>54/19  ซอย 30  ม.6  ต.นาตาล่วง  อ.เมือง  จ.ตรัง</t>
  </si>
  <si>
    <t>สมจิตร</t>
  </si>
  <si>
    <t>สะดี</t>
  </si>
  <si>
    <t>บ้านบางสัก</t>
  </si>
  <si>
    <t>96  ม.2  ต.บางหมาก  อ.กันตัง  จ.ตรัง</t>
  </si>
  <si>
    <t>081-0791988</t>
  </si>
  <si>
    <t>ฮ่องช่วน</t>
  </si>
  <si>
    <t>38/1  ม.3  ต.คลองลุ  อ.กันตัง  จ.ตรัง</t>
  </si>
  <si>
    <t>089-5948574</t>
  </si>
  <si>
    <t>ศิริวรรณ</t>
  </si>
  <si>
    <t>ศรีพุทธคุณ</t>
  </si>
  <si>
    <t>78  ม.5  ต.บ่อน้ำร้อน  อ.กันตัง  จ.ตรัง</t>
  </si>
  <si>
    <t>086-2677449</t>
  </si>
  <si>
    <t>รักชาติ</t>
  </si>
  <si>
    <t>นาคช่วย</t>
  </si>
  <si>
    <t>95/2  ม.63  ต.โคกหล่อ  อ.เมือง  จ.ตรัง  92000</t>
  </si>
  <si>
    <t>083-6428955</t>
  </si>
  <si>
    <t>ปริญญา</t>
  </si>
  <si>
    <t>จูช่วย</t>
  </si>
  <si>
    <t>93/1  ม.4  ต.คลองปาง  อ.รัษฎา  จ.ตรัง  92160</t>
  </si>
  <si>
    <t>089-5936648</t>
  </si>
  <si>
    <t>ช่วยชาติ</t>
  </si>
  <si>
    <t>รัชชนันท์</t>
  </si>
  <si>
    <t>กันภัยชร</t>
  </si>
  <si>
    <t>089-9724766</t>
  </si>
  <si>
    <t>ราตรี</t>
  </si>
  <si>
    <t>บ้านทุ่งศาลา</t>
  </si>
  <si>
    <t>084-8492304, 083-6404396</t>
  </si>
  <si>
    <t>วันวิสาข์</t>
  </si>
  <si>
    <t>เพชรเจ้ย</t>
  </si>
  <si>
    <t>60/85  ถ.เทศบาล 22  อ.ห้วยยอด  จ.ตรัง</t>
  </si>
  <si>
    <t>087-4657968</t>
  </si>
  <si>
    <t>209  ม.5  ต.คลองปาง  อ.รัษฎา  จ.ตรัง</t>
  </si>
  <si>
    <t>084-7461071</t>
  </si>
  <si>
    <t>จรรยา</t>
  </si>
  <si>
    <t>ปราบณรงค์</t>
  </si>
  <si>
    <t>บ้านปลายละหาน</t>
  </si>
  <si>
    <t>121/2  ม.5  ต.กำแพงเพชร  อ.รัตภูมิ  จ.สงขลา  90180</t>
  </si>
  <si>
    <t>คำแสน</t>
  </si>
  <si>
    <t>ท่าจีนอุดมวิทยา</t>
  </si>
  <si>
    <t>49  ม.8  ต.น้ำน้อย  อ.หาดใหญ่  จ.สงขลา</t>
  </si>
  <si>
    <t>สาริพร</t>
  </si>
  <si>
    <t>ช่วยแท่น</t>
  </si>
  <si>
    <t>โรงเรียนท่าจีจอุดมวิทยา  อ.หาดใหญ่  จ.สงขลา  90110</t>
  </si>
  <si>
    <t>เลื่อนไปรุ่นที่ 4</t>
  </si>
  <si>
    <t>สิทธิพงษ์</t>
  </si>
  <si>
    <t>99  ม.7  ต.น้ำน้อย  อ.หาดใหญ่  จ.สงขลา</t>
  </si>
  <si>
    <t>หนูแป้น</t>
  </si>
  <si>
    <t>62/41  ซ.8 กาญจนวนิช  ต.คอหงส์  อ.หาดใหญ่  จ.สงขลา</t>
  </si>
  <si>
    <t>บุญรักสงค์</t>
  </si>
  <si>
    <t>285/9  ม.2  ต.พะตง  อ.เมือง  จ.สงขลา</t>
  </si>
  <si>
    <t>อุทัยพรรณ</t>
  </si>
  <si>
    <t>ถาวโรฤทธิ์</t>
  </si>
  <si>
    <t>49/2  ม.9  ต.น้ำน้อย  อ.หาดใหญ่  จ.สงขลา3</t>
  </si>
  <si>
    <t>รัตนไขย</t>
  </si>
  <si>
    <t>บ้านห้วยสมบูรณ์</t>
  </si>
  <si>
    <t>111  ม.2  หมู่บ้านหาดทองธานี  ซ.1  ถ.ชลประทาน  ต.คลองแห  อ.หาดใหญ่</t>
  </si>
  <si>
    <t>อัมโร</t>
  </si>
  <si>
    <t>13/2  ม.5  ต.คลองแห  อ.หาดใหญ่  จ.สงขลา</t>
  </si>
  <si>
    <t>ระเบียบ</t>
  </si>
  <si>
    <t>แสงวิจิตร</t>
  </si>
  <si>
    <t>โรงเรียนบ้านป่ายาง  อ.บางกล่ำ  จ.สงขลา</t>
  </si>
  <si>
    <t>นวล</t>
  </si>
  <si>
    <t>จันทรพา</t>
  </si>
  <si>
    <t>22  ซ.3  ถ.รัตนอุทิศ  อ.หาดใหญ่  จ.สงขลา  90110</t>
  </si>
  <si>
    <t>วัลย์ลี</t>
  </si>
  <si>
    <t>แก้วมณี</t>
  </si>
  <si>
    <t>บ้านโคกเมา</t>
  </si>
  <si>
    <t>9/8  ถ.บ้านจ่า  อ.หาดใหญ่  จ.สงขลา</t>
  </si>
  <si>
    <t>ไมตรี</t>
  </si>
  <si>
    <t>ไชยกาฬ</t>
  </si>
  <si>
    <t>ชุมชนบ้านนาสีทอง</t>
  </si>
  <si>
    <t>35/2  ม.4  ต.เกาะยอ  อ.เมือง  จ.สงขลา  90100</t>
  </si>
  <si>
    <t>เบญจวรรณ</t>
  </si>
  <si>
    <t>34  ม.2  ซ.สยามธานี 1  ต.ควนลัง  อ.หาดใหญ่  จ.สงขลา  90110</t>
  </si>
  <si>
    <t>สวาท</t>
  </si>
  <si>
    <t>อินทจันทร์</t>
  </si>
  <si>
    <t>33/2  ม.3  ต.เขาพระ  อ.รัตภูมิ  จ.สงขลา  90180</t>
  </si>
  <si>
    <t>กาฬวงศ์</t>
  </si>
  <si>
    <t>246/2  ม.1  ต.เขาพระ  อ.รัตภูมิ  จ.สงขลา  90180</t>
  </si>
  <si>
    <t>เต่าหิม</t>
  </si>
  <si>
    <t>โรงเรียนชุมชนบ้านนาสีทอง  อ.รัตภูมิ  จ.สงขลา  90180</t>
  </si>
  <si>
    <t>บพิตร</t>
  </si>
  <si>
    <t>อินทรัตน์</t>
  </si>
  <si>
    <t>ยุพเรศ</t>
  </si>
  <si>
    <t>หนูฉ้ง</t>
  </si>
  <si>
    <t>77/1  ม.3  ต.ทุ่งตำเสา  อ.หาดใหญ่  จ.สงขลา</t>
  </si>
  <si>
    <t>มิตร</t>
  </si>
  <si>
    <t>37  ม.7  ซ.3  ท่าจีน  ต.น้ำน้อย  อ.หาดใหญ่  จ.สงขลา  90110</t>
  </si>
  <si>
    <t>อิชญาภัทร</t>
  </si>
  <si>
    <t>บ้านเก่าร้าง</t>
  </si>
  <si>
    <t>21/1  ม.6  ต.โคกม่วง  อ.คลองหอยโข่ง  จ.สงขลา  90230</t>
  </si>
  <si>
    <t>กมลวรรณ</t>
  </si>
  <si>
    <t>หาดใหญ่  จ.สงขลา  90110</t>
  </si>
  <si>
    <t>จำเนียร</t>
  </si>
  <si>
    <t>ธรรมวาโร</t>
  </si>
  <si>
    <t>84  ม.7  ต.ทุ่งลาน  ต.คลองหอยโข่ง  จ.สงขลา  90230</t>
  </si>
  <si>
    <t>วิไลรัตน์</t>
  </si>
  <si>
    <t>หยดย้อย</t>
  </si>
  <si>
    <t>บ้านควนกบ</t>
  </si>
  <si>
    <t>97  ม.2  ต.โคกม่วง  อ.คลองหอยโข่ง  จ.สงขลา  90230</t>
  </si>
  <si>
    <t>หะรินทร์</t>
  </si>
  <si>
    <t>อุไร</t>
  </si>
  <si>
    <t>บ้านหาร</t>
  </si>
  <si>
    <t>134/4  ถ.สัจจกุล  ต.หาดใหญ่  อ.หาดใหญ่  จ.สงขลา</t>
  </si>
  <si>
    <t>สุวรรณชาตรี</t>
  </si>
  <si>
    <t>12/220  ม.1  ต.คลองแห  อ.หาดใหญ่  จ.สงขลา</t>
  </si>
  <si>
    <t>ธีระพล</t>
  </si>
  <si>
    <t>อร่ามเรือง</t>
  </si>
  <si>
    <t>47/5  ม.4  ต.คลองแห  อ.หาดใหญ่  จ.สงขลา</t>
  </si>
  <si>
    <t>รักษ์วงศ์</t>
  </si>
  <si>
    <t>40  ถ.ประชารักษ์อุทิศ  ต.บ้านพรุ  อ.หาดใหญ่  จ.สงขลา</t>
  </si>
  <si>
    <t>ฐิติกาญจน์</t>
  </si>
  <si>
    <t>จิระพันธุ์</t>
  </si>
  <si>
    <t>1098  ถ.เพชรเกษม  ต.หาดใหญ่  อ.หาดใหญ่  จ.สงขลา</t>
  </si>
  <si>
    <t>จิตต์ทรัพย์</t>
  </si>
  <si>
    <t>เจือสนิท</t>
  </si>
  <si>
    <t>2  ถ.สันติวิถี  ต.บ้านพรุ  อ.หาดใหญ่  จ.สงขลา</t>
  </si>
  <si>
    <t>อารีย์</t>
  </si>
  <si>
    <t>รัตนมุณี</t>
  </si>
  <si>
    <t>47/8  ม.10  ต.บ้านพรุ  อ.หาดใหญ่  จ.สงขลา</t>
  </si>
  <si>
    <t>ชัยกลิ่น</t>
  </si>
  <si>
    <t>91/13  ม.4  ต.คอหงส์  อ.หาดใหญ่  จ.สงขลา</t>
  </si>
  <si>
    <t>ช่วยชูกูล</t>
  </si>
  <si>
    <t>บ้านใต้</t>
  </si>
  <si>
    <t>084-6912462</t>
  </si>
  <si>
    <t>ครรชิต</t>
  </si>
  <si>
    <t>210  ถ.กาญจนวนิช  ต.บ้านพรุ  อ.หาดใหญ่  จ.สงขลา</t>
  </si>
  <si>
    <t>ศรีรัตน์</t>
  </si>
  <si>
    <t>45  ม.8  ต.ควนโส  อ.ควนเนียง  จ.สงขลา</t>
  </si>
  <si>
    <t>อรณิชดา</t>
  </si>
  <si>
    <t>ไชยพูล</t>
  </si>
  <si>
    <t>โรงเรียนบ้านควนโส  อ.ควนเนียง  จ.สงขลา</t>
  </si>
  <si>
    <t>นริศรา</t>
  </si>
  <si>
    <t>เส้งคุ่ย</t>
  </si>
  <si>
    <t>พรรณภา</t>
  </si>
  <si>
    <t>แก้วคง</t>
  </si>
  <si>
    <t>โรงเรียนบ้านราโมง  อ.เบตง  จ.ยะลา</t>
  </si>
  <si>
    <t>081-3682628</t>
  </si>
  <si>
    <t>นวลใย</t>
  </si>
  <si>
    <t>เวชโซ</t>
  </si>
  <si>
    <t>086-2919766</t>
  </si>
  <si>
    <t>ลีม๊ะ</t>
  </si>
  <si>
    <t>17/22  ม.1  ต.ยะรม  อ.เบตง  จ.ยะลา</t>
  </si>
  <si>
    <t>089-6552035</t>
  </si>
  <si>
    <t>พะโยม</t>
  </si>
  <si>
    <t>เส็นเจริญ</t>
  </si>
  <si>
    <t>9/80  ซ.นาข่อยวิลลา  ถ.รัตนกิจ  อ.เบตง  จ.ยะลา  95110</t>
  </si>
  <si>
    <t>วริศฐากิ์</t>
  </si>
  <si>
    <t>089-8796693</t>
  </si>
  <si>
    <t>สุอัญชุลี</t>
  </si>
  <si>
    <t>ทองนอก</t>
  </si>
  <si>
    <t>54  ม.7  ต.ยะรม  อ.เบตง  จ.ยะลา  95110</t>
  </si>
  <si>
    <t>คายรียานี</t>
  </si>
  <si>
    <t>บือแน</t>
  </si>
  <si>
    <t>64/16  ม.1  ต.ยะรม  อ.เบตง  จ.ยะลา  95110</t>
  </si>
  <si>
    <t>089-5957927</t>
  </si>
  <si>
    <t>ศักดากร</t>
  </si>
  <si>
    <t>รัตณบุตรศรี</t>
  </si>
  <si>
    <t>บ้านศรีท่าน้ำ</t>
  </si>
  <si>
    <t>087-2920841</t>
  </si>
  <si>
    <t>เจริญศักดิ์</t>
  </si>
  <si>
    <t>โรจนรักษาวงศ์</t>
  </si>
  <si>
    <t>98  ถ.ปิยานนท์พงศ์  อ.เบตง  จ.ยะลา</t>
  </si>
  <si>
    <t>รัชนีวรรณ</t>
  </si>
  <si>
    <t>พุทธศรี</t>
  </si>
  <si>
    <t>46  ถ.ประชาธิปัตย์  ซ.8  อ.เบตง  จ.ยะลา</t>
  </si>
  <si>
    <t>089-8780850</t>
  </si>
  <si>
    <t>อภิรดี</t>
  </si>
  <si>
    <t>สกุลทอง</t>
  </si>
  <si>
    <t>089-5991232</t>
  </si>
  <si>
    <t>บุญเหลือ</t>
  </si>
  <si>
    <t>จันทรศิริ</t>
  </si>
  <si>
    <t>086-2924982</t>
  </si>
  <si>
    <t>สุวัฒน์</t>
  </si>
  <si>
    <t>ศรนารายณ์</t>
  </si>
  <si>
    <t>086-2938928</t>
  </si>
  <si>
    <t>ชุติกาญจน์</t>
  </si>
  <si>
    <t>สะตะพันธ์</t>
  </si>
  <si>
    <t>โรงเรียนอนุบาลสงขลา</t>
  </si>
  <si>
    <t>ทุติยาภรณ์</t>
  </si>
  <si>
    <t>อนุสาย</t>
  </si>
  <si>
    <t>084-1931650</t>
  </si>
  <si>
    <t>มาลยารม</t>
  </si>
  <si>
    <t>089-7325636</t>
  </si>
  <si>
    <t>สยมพร</t>
  </si>
  <si>
    <t>ปริญญาศิริ</t>
  </si>
  <si>
    <t>086-6929794</t>
  </si>
  <si>
    <t>สุจิรา</t>
  </si>
  <si>
    <t>สายอ๋อง</t>
  </si>
  <si>
    <t>089-7322454</t>
  </si>
  <si>
    <t>มีมงคล</t>
  </si>
  <si>
    <t>หงษ์ภักดี</t>
  </si>
  <si>
    <t>084-1978812</t>
  </si>
  <si>
    <t>เตือนใจ</t>
  </si>
  <si>
    <t>087-6284392</t>
  </si>
  <si>
    <t>บรรจงรัตน์</t>
  </si>
  <si>
    <t>083-5137084</t>
  </si>
  <si>
    <t>ปรียาพร</t>
  </si>
  <si>
    <t>นุ้ยสุข</t>
  </si>
  <si>
    <t>ยุพดี</t>
  </si>
  <si>
    <t>วัตตธรรม</t>
  </si>
  <si>
    <t>084-1991513</t>
  </si>
  <si>
    <t>โพธิ์เพชร</t>
  </si>
  <si>
    <t>วัดเกาะถ้ำ</t>
  </si>
  <si>
    <t>โรงเรียนวัดเกาะถ้ำ</t>
  </si>
  <si>
    <t>074-336082</t>
  </si>
  <si>
    <t>จิตติลักษณ์</t>
  </si>
  <si>
    <t>มุสิเกษม</t>
  </si>
  <si>
    <t>ยอดแก้ว</t>
  </si>
  <si>
    <t>สิริบดี</t>
  </si>
  <si>
    <t>081-0961080</t>
  </si>
  <si>
    <t>จุฑามาศ</t>
  </si>
  <si>
    <t>พันธุ์ผล</t>
  </si>
  <si>
    <t>โรงเรียนบ้านควนจง</t>
  </si>
  <si>
    <t>กนกวรรณ</t>
  </si>
  <si>
    <t>วัฒนธีรางกุล</t>
  </si>
  <si>
    <t>วัดบางเขียด</t>
  </si>
  <si>
    <t>โรงเรียนวัดบางเขียน</t>
  </si>
  <si>
    <t>ไกรสุข</t>
  </si>
  <si>
    <t>บ้านชะแม</t>
  </si>
  <si>
    <t>โรงเรียนบ้านชะแม</t>
  </si>
  <si>
    <t>สันติสุขวงศ์</t>
  </si>
  <si>
    <t>วัดตาหลวงคง</t>
  </si>
  <si>
    <t>โรงเรียนวัดตาหลวงคง</t>
  </si>
  <si>
    <t>074-331842</t>
  </si>
  <si>
    <t>ขวัญฤทัย</t>
  </si>
  <si>
    <t>ช่างสาร</t>
  </si>
  <si>
    <t>083-1931545</t>
  </si>
  <si>
    <t>สุรชัย</t>
  </si>
  <si>
    <t>ธรรมชาติ</t>
  </si>
  <si>
    <t>แฉล้ม</t>
  </si>
  <si>
    <t>เต็มรัตน์</t>
  </si>
  <si>
    <t>ชุลีน้อย</t>
  </si>
  <si>
    <t>เพชรรัตน์</t>
  </si>
  <si>
    <t>วัดขนุน</t>
  </si>
  <si>
    <t>โรงเรียนวัดขนุน</t>
  </si>
  <si>
    <t>087-2951631</t>
  </si>
  <si>
    <t>ชำนาญ</t>
  </si>
  <si>
    <t>สังฆวิจิตต์</t>
  </si>
  <si>
    <t>อนุบาลท่าสะอ้าน</t>
  </si>
  <si>
    <t>โรงเรียนอนุบาลท่าสะอ้าน</t>
  </si>
  <si>
    <t>081-5403969</t>
  </si>
  <si>
    <t>สนธยา</t>
  </si>
  <si>
    <t>โพธิ์ขาว</t>
  </si>
  <si>
    <t>086-5989160</t>
  </si>
  <si>
    <t>ประไพพร</t>
  </si>
  <si>
    <t>ศรียา</t>
  </si>
  <si>
    <t>บ้านคลองท่าแตง</t>
  </si>
  <si>
    <t>โรงเรียนบ้านคลองท่าแตง</t>
  </si>
  <si>
    <t>089-5979248</t>
  </si>
  <si>
    <t>วงจันทร์</t>
  </si>
  <si>
    <t>ค้ำชู</t>
  </si>
  <si>
    <t>บ้านจะทิ้งพระ</t>
  </si>
  <si>
    <t>โรงเรียนบ้านจะทิ้งพระ</t>
  </si>
  <si>
    <t>083-1927794</t>
  </si>
  <si>
    <t>อรุณโรจนศิลป์</t>
  </si>
  <si>
    <t>103/3  ม.11  ต.ควนมะพร้าว  อ.เมือง  จ.พัทลุง  93000</t>
  </si>
  <si>
    <t>087-9688546</t>
  </si>
  <si>
    <t>ปาจรีย์</t>
  </si>
  <si>
    <t>นพสุวรรณ</t>
  </si>
  <si>
    <t>68  ม.6  ต.ควนมะพร้าว  อ.เมือง  จ.พัทลุง  93000</t>
  </si>
  <si>
    <t>081-0980086</t>
  </si>
  <si>
    <t>รุ่งนภา</t>
  </si>
  <si>
    <t>มีขาว</t>
  </si>
  <si>
    <t>วิทยาลัยนาฏศิลปพัทลุง</t>
  </si>
  <si>
    <t>3/2  ม.9  ต.ควนมะพร้าว  อ.เมือง  จ.พัทลุง  93000</t>
  </si>
  <si>
    <t>081-7389361</t>
  </si>
  <si>
    <t>ชายเกตุ</t>
  </si>
  <si>
    <t xml:space="preserve">417  ถ.อภัยบริรักษ์  ต.คูหาสวรรค์  อ.เมือง  จ.พัทลุง </t>
  </si>
  <si>
    <t>089-5996485</t>
  </si>
  <si>
    <t>ธีระศักดิ์</t>
  </si>
  <si>
    <t>081-2775130</t>
  </si>
  <si>
    <t>วิมลมาศ</t>
  </si>
  <si>
    <t>150/13  ต.ควนมะพร้าว  อ.เมือง  จ.พัทลุง  93000</t>
  </si>
  <si>
    <t>081-8039013</t>
  </si>
  <si>
    <t>สัญญา</t>
  </si>
  <si>
    <t>จันทร์สุวรรณ</t>
  </si>
  <si>
    <t>150  ม.1  ต.ควนมะพร้าว  อ.เมือง  จ.พัทลุง  93000</t>
  </si>
  <si>
    <t>081-0964828</t>
  </si>
  <si>
    <t>084-7480236</t>
  </si>
  <si>
    <t>โชติพานิช</t>
  </si>
  <si>
    <t>95/1  ม.4  ต.พญาขัน  อ.เมือง  จ.พัทลุง</t>
  </si>
  <si>
    <t>083-3992829</t>
  </si>
  <si>
    <t>แก้ววิจิตร</t>
  </si>
  <si>
    <t>มัธยมศึกษา เขต 11</t>
  </si>
  <si>
    <t>สวีวิทยา</t>
  </si>
  <si>
    <t>442  ม.5  ต.นาโพธิ์  อ.สวี  จ.ชุมพร</t>
  </si>
  <si>
    <t>อรพรรณ</t>
  </si>
  <si>
    <t>ขอนแก้ว</t>
  </si>
  <si>
    <t>ปากแพรกวิทยาคม</t>
  </si>
  <si>
    <t>086-2835075</t>
  </si>
  <si>
    <t>ราชประดิษฐ</t>
  </si>
  <si>
    <t>สพป.สุราษฎร์ธานี เขต 3</t>
  </si>
  <si>
    <t>68/5  ม.7  ต.ท่างิ้ว  อ.เมือง  จ.สุราษฎร์ธานี</t>
  </si>
  <si>
    <t>088-1791654</t>
  </si>
  <si>
    <t>ทิพย์</t>
  </si>
  <si>
    <t>แดงประดับ</t>
  </si>
  <si>
    <t>สพป.ปัตตานี เขต 3</t>
  </si>
  <si>
    <t>บ้านจะเฆ่</t>
  </si>
  <si>
    <t>089-7661349</t>
  </si>
  <si>
    <t>สุคนธ์</t>
  </si>
  <si>
    <t>แดงโชติ</t>
  </si>
  <si>
    <t>089-9773341</t>
  </si>
  <si>
    <t>ลลิตา</t>
  </si>
  <si>
    <t>สุขเทพ</t>
  </si>
  <si>
    <t>47  ม.5  ต.แป้น  อ.สายบุรี  จ.ปัตตานี</t>
  </si>
  <si>
    <t>มาละ</t>
  </si>
  <si>
    <t>5/1  ม.5  ต.แป้น  อ.สายบุรี  จ.ปัตตานี</t>
  </si>
  <si>
    <t>ยุพาวรรณ</t>
  </si>
  <si>
    <t>ไชยโป</t>
  </si>
  <si>
    <t>84  ม.6  ต.แป้น  อ.สายบุรี  จ.ปัตตานี</t>
  </si>
  <si>
    <t>ตูแวซาลินี</t>
  </si>
  <si>
    <t>นิเซง</t>
  </si>
  <si>
    <t>บ้านป่าม่วง</t>
  </si>
  <si>
    <t>95  ม.1 ต.ตะบิ้ง  อ.สายบุรี  จ.ปัตตานี</t>
  </si>
  <si>
    <t>เจะโซะ</t>
  </si>
  <si>
    <t>ฟารีละห์</t>
  </si>
  <si>
    <t>270  ม.1  ต.มะนังดาลำ  อ.สายบุรี  จ.ปัตตานี</t>
  </si>
  <si>
    <t>ฐิตา</t>
  </si>
  <si>
    <t>วัจนาคมกุล</t>
  </si>
  <si>
    <t>14/2  ถ.สุริยะ(บ้านพักครูสโมสรหลังที่ดิน)</t>
  </si>
  <si>
    <t>ซาการียา</t>
  </si>
  <si>
    <t>กูแม</t>
  </si>
  <si>
    <t>บ้านปากู</t>
  </si>
  <si>
    <t>53/2  ม.4  ต.ตะโละแมะนา  อ.ทุ่งยางแดง  จ.ปัตตานี</t>
  </si>
  <si>
    <t>เพชรศรี</t>
  </si>
  <si>
    <t>บ้านโต๊ะชูด</t>
  </si>
  <si>
    <t>14/22  ถ.สุขยางค์  ต.สะเตง  อ.เมือง  จ.ยะลา</t>
  </si>
  <si>
    <t>วณิชยา</t>
  </si>
  <si>
    <t>เจือมณี</t>
  </si>
  <si>
    <t>136/7  ซ.ปะจูรง  อ.เมือง  จ.ยะลา</t>
  </si>
  <si>
    <t>วลัยพร</t>
  </si>
  <si>
    <t>คะเณย์</t>
  </si>
  <si>
    <t>สพป.พัทลุง เขต 2</t>
  </si>
  <si>
    <t>บ้านควนพลี</t>
  </si>
  <si>
    <t>91  ม.11  ต.ชะมวง  อ.ควนขนุน  จ.พัทลุง  93110</t>
  </si>
  <si>
    <t>087-2891840</t>
  </si>
  <si>
    <t>จตุพร</t>
  </si>
  <si>
    <t>ฤทธิศักดิ์</t>
  </si>
  <si>
    <t>49  ม.6  ต.ควนขนุน  อ.ควนขนุน  จ.พัทลุง  93110</t>
  </si>
  <si>
    <t>089-7397126</t>
  </si>
  <si>
    <t>สาลี</t>
  </si>
  <si>
    <t>ขุนชู</t>
  </si>
  <si>
    <t>143  ม.10  ต.พนางตุง  อ.ควนขนุน  จ.พัทลุง  93150</t>
  </si>
  <si>
    <t>089-5972812</t>
  </si>
  <si>
    <t>วิรวัลย์</t>
  </si>
  <si>
    <t>สถาพรจตุรวิทย์</t>
  </si>
  <si>
    <t>บ้านโหล๊ะท่อม (ราษฎร์พิพัฒน์)</t>
  </si>
  <si>
    <t>382  ม.7  ต.เกาะเต่า  อ.ป่าพะยอม  จ.พัทลุง  93110</t>
  </si>
  <si>
    <t>089-4620912</t>
  </si>
  <si>
    <t>อทิตา</t>
  </si>
  <si>
    <t>เป่าภาสสกุล</t>
  </si>
  <si>
    <t>96  ม.1  ต.เขาย่า  อ.ศรีบรรพต  จ.พัทลุง  93190</t>
  </si>
  <si>
    <t>080-8732972</t>
  </si>
  <si>
    <t>เสน่ห์</t>
  </si>
  <si>
    <t>ฉีดอิ่ม</t>
  </si>
  <si>
    <t>57  ม.2  ต.แหลมโตนด  อ.ควนขนุน  จ.พัทลุง  93150</t>
  </si>
  <si>
    <t>084-9647722</t>
  </si>
  <si>
    <t>ชลา</t>
  </si>
  <si>
    <t>นิพล</t>
  </si>
  <si>
    <t>เกื้อชู</t>
  </si>
  <si>
    <t>478  ม.3  ต.ลานข่อย  อ.ป่าพะยอม  จ.พัทลุง  93110</t>
  </si>
  <si>
    <t>085-7909705</t>
  </si>
  <si>
    <t>ทรงดี</t>
  </si>
  <si>
    <t>ทองขุนดำ</t>
  </si>
  <si>
    <t>36  ม.2  ต.นาขยาด  อ.ควนขนุน  จ.พัทลุง  93110</t>
  </si>
  <si>
    <t>080-8733738</t>
  </si>
  <si>
    <t>ทองมาก</t>
  </si>
  <si>
    <t>17  ม.3  ต.นาขยาด  อ.ควนขนุน  จ.พัทลุง  93110</t>
  </si>
  <si>
    <t>087-9675535</t>
  </si>
  <si>
    <t>จันทร์คง</t>
  </si>
  <si>
    <t>40  ม.10  ต.โตนดด้วน  อ.ควนขนุน  จ.พัทลุง  93110</t>
  </si>
  <si>
    <t>โศภิษฐา</t>
  </si>
  <si>
    <t>โพธิ์สาลี</t>
  </si>
  <si>
    <t>50/1  ม.7  ต.นาท่อม  อ.เมือง  จ.พัทลุง  93000</t>
  </si>
  <si>
    <t>081-2768760</t>
  </si>
  <si>
    <t>ภานิพรรณ</t>
  </si>
  <si>
    <t>ดวงจักร์</t>
  </si>
  <si>
    <t>วัดเขาแดง</t>
  </si>
  <si>
    <t>โรงเรียนวัดเขาแดง  ม.5  ต.พญาขัน  อ.เมือง  จ.พัทลุง  93000</t>
  </si>
  <si>
    <t>084-8546090</t>
  </si>
  <si>
    <t>ทิพย์วิภา</t>
  </si>
  <si>
    <t>ทองทวี</t>
  </si>
  <si>
    <t>089-7301224</t>
  </si>
  <si>
    <t>มาแก้ว</t>
  </si>
  <si>
    <t>247/8  ถ.ไชยบุรี  ต.คูหาสวรรค์  อ.เมือง  จ.พัทลุง  93000</t>
  </si>
  <si>
    <t>084-8607585</t>
  </si>
  <si>
    <t>บ้านห้วยกรวด</t>
  </si>
  <si>
    <t>62 ถ.เสน่ห์เจริญ ซ.10   ต.คูหาสวรรค์ อ.เมือง จ.พัทลุง</t>
  </si>
  <si>
    <t>081-7663396</t>
  </si>
  <si>
    <t>ช่วยบำรุง</t>
  </si>
  <si>
    <t>พรทิพย์</t>
  </si>
  <si>
    <t>เสนาทับ</t>
  </si>
  <si>
    <t>380  ม.6  ต.มะกอกเหนือ  อ.ควนขนุน  จ.พัทลุง  93150</t>
  </si>
  <si>
    <t>57  ม.11  ต.ชะมวง  อ.ควนขนุน  จ.พัทลุง  93110</t>
  </si>
  <si>
    <t>คนึงจิต</t>
  </si>
  <si>
    <t>นวลปาน</t>
  </si>
  <si>
    <t>วัดวิหารเบิก (กาญจนานุกูล)</t>
  </si>
  <si>
    <t>67  ถ.ผดุงดอนยอ  ต.คูหาสวรรค์  อ.เมือง  จ.พัทลุง  93000</t>
  </si>
  <si>
    <t>จันทร์ใหม่</t>
  </si>
  <si>
    <t>81  ม.9  ต.ตำนาน  อ.เมือง  จ.พัทลุง  93000</t>
  </si>
  <si>
    <t>089-9787776</t>
  </si>
  <si>
    <t>อ่อนคง</t>
  </si>
  <si>
    <t>โรงเรียนวัดวิหารเบิก  อ.เมือง  จ.พัทลุง  93000</t>
  </si>
  <si>
    <t>ภัทราภรณ์</t>
  </si>
  <si>
    <t>ชูสง</t>
  </si>
  <si>
    <t>91  ม.7  ต.โตนดด้วน  อ.ควนขนุน  จ.พัทลุง  93110</t>
  </si>
  <si>
    <t>ณฐกร</t>
  </si>
  <si>
    <t>จันทร์สุขศรี</t>
  </si>
  <si>
    <t>140  ม.7  ต.พนมวังก์  อ.ควนขนุน  จ.พัทลุง  93110</t>
  </si>
  <si>
    <t>สุภาวดี</t>
  </si>
  <si>
    <t>ด้วงแก้ว</t>
  </si>
  <si>
    <t>85  ม.8  ต.แพรกหา  อ.ควนขนุน  จ.พัทลุง  93110</t>
  </si>
  <si>
    <t>086-2958754</t>
  </si>
  <si>
    <t>อัจฉรา</t>
  </si>
  <si>
    <t>หิรัญสาย</t>
  </si>
  <si>
    <t>8  อุบลนุสรณ์  อ.เมือง  จ.พัทลุง  93000</t>
  </si>
  <si>
    <t>จรีรัตน์</t>
  </si>
  <si>
    <t>พุฒขาว</t>
  </si>
  <si>
    <t>126  ม.12  ต.ชัยบุรี  อ.เมือง  จ.พัทลุง  93000</t>
  </si>
  <si>
    <t>089-5952129</t>
  </si>
  <si>
    <t>จวน</t>
  </si>
  <si>
    <t>จูห้อง</t>
  </si>
  <si>
    <t>บ้านระหว่างควน</t>
  </si>
  <si>
    <t>128  ม.13  ต.ชัยบุรี  อ.เมือง  จ.พัทลุง  93000</t>
  </si>
  <si>
    <t>081-7679322</t>
  </si>
  <si>
    <t>ประดับ</t>
  </si>
  <si>
    <t>เดชฤกษ์ปาน</t>
  </si>
  <si>
    <t>12  ม.7  ต.พนมวังก์  อ.ควนขนุน  จ.พัทลุง  93110</t>
  </si>
  <si>
    <t>081-0990565</t>
  </si>
  <si>
    <t>ทองเรือง</t>
  </si>
  <si>
    <t>67  ม.6  ต.พนมวังก์  อ.ควนขนุน  จ.พัทลุง  93110</t>
  </si>
  <si>
    <t>081-9593822</t>
  </si>
  <si>
    <t>เรืองเรน</t>
  </si>
  <si>
    <t>วัดโคกแย้ม</t>
  </si>
  <si>
    <t>100  ม.2  ต.เขาเจียก  อ.เมือง  จ.พัทลุง  93000</t>
  </si>
  <si>
    <t>089-5973286</t>
  </si>
  <si>
    <t>เจนจีรา</t>
  </si>
  <si>
    <t>227  ม.9  ต.ชะมวง  อ.ควนขนุน  จ.พัทลุง  93110</t>
  </si>
  <si>
    <t>086-2946963</t>
  </si>
  <si>
    <t>ขำตรี</t>
  </si>
  <si>
    <t>49  ม.3  ต.นาขยาด  อ.ควนขนุน  จ.พัทลุง  93110</t>
  </si>
  <si>
    <t>082-2647465</t>
  </si>
  <si>
    <t>นิมิสวิน</t>
  </si>
  <si>
    <t>บ้านโตน</t>
  </si>
  <si>
    <t>109  ม.3  ต.ลำสินธุ์  อ.ศรีนครินทร์  จ.พัทลุง  93000</t>
  </si>
  <si>
    <t>อนงค์ศรี</t>
  </si>
  <si>
    <t>22  ซ.12  ถ.ราเมศวร์  อ.เมือง  จ.พัทลุง  93000</t>
  </si>
  <si>
    <t>รัฐชาตร์</t>
  </si>
  <si>
    <t>แสงคง</t>
  </si>
  <si>
    <t>081-2759511</t>
  </si>
  <si>
    <t>สุรีรัตน์</t>
  </si>
  <si>
    <t>เพียรจัด</t>
  </si>
  <si>
    <t>135  ม.6  ต.ปันแต  อ.ควนขนุน  จ.พัทลุง  93110</t>
  </si>
  <si>
    <t>ประกาศรายชื่อ</t>
  </si>
  <si>
    <t>ผู้มีสิทธิ์เข้ารับการพัฒนาข้าราชการและบุคลากรทางการศึกษาก่อนแต่งตั้งให้มีและเลื่อนเป็นวิทยฐานะครูชำนาญการพิเศษ</t>
  </si>
  <si>
    <t>นวลประดิษฐ์</t>
  </si>
  <si>
    <t>ชะแล้นิมิตวิทยา</t>
  </si>
  <si>
    <t>45/7  ม.4  ต.เขารูปช้าง  อ.เมืองสงขลา  จ.สงขลา  90000</t>
  </si>
  <si>
    <t>086-9678017</t>
  </si>
  <si>
    <t>ไพรัช</t>
  </si>
  <si>
    <t>ศิริเมฆ</t>
  </si>
  <si>
    <t>นาทวีวิทยาคม</t>
  </si>
  <si>
    <t>21/1  ม.2 ต.ปลักหนู  อ.นาทวี  จ.สงขลา  90160</t>
  </si>
  <si>
    <t>086-9526269</t>
  </si>
  <si>
    <t>เจริญมาก</t>
  </si>
  <si>
    <t>48  ม.8  ถ.ปุณณกัณฑ์  ต.คอหงส์  อ.หาดใหญ่  จ.สงขลา  90110</t>
  </si>
  <si>
    <t>074-220404</t>
  </si>
  <si>
    <t>50/13  ซ.3  ถ.ทุ่งรี  ต.คอหงส์  อ.หาดใหญ่  จ.สงขลา  90110</t>
  </si>
  <si>
    <t>089-2959742</t>
  </si>
  <si>
    <t>พิษณา</t>
  </si>
  <si>
    <t>บัวชุม</t>
  </si>
  <si>
    <t>54  ซ.หมู่บ้านไทยสมุทร  ม.1  ต.ควนลัง  อ.หาดใหญ่  จ.สงขลา  90110</t>
  </si>
  <si>
    <t>089-0494487, 074-255633</t>
  </si>
  <si>
    <t>นิติมา</t>
  </si>
  <si>
    <t>มณีวิทย์</t>
  </si>
  <si>
    <t>โรงเรียนพิมานพิทยาสรรค์  อ.เมืองสตูล  จ.สตูล  91000</t>
  </si>
  <si>
    <t>089-6571261</t>
  </si>
  <si>
    <t>พยงค์</t>
  </si>
  <si>
    <t>ทองขาว</t>
  </si>
  <si>
    <t>โรงเรียนเทพพิทยาภาณุมาศ  อ.เทพา  จ.สงขลา  90260</t>
  </si>
  <si>
    <t>084-5694550</t>
  </si>
  <si>
    <t>ศิริพร</t>
  </si>
  <si>
    <t>รัชชู</t>
  </si>
  <si>
    <t>90/76  ม.8  ต.เขารูปช้าง  อ.เมืองสงขลา  จ.สงขลา  90000</t>
  </si>
  <si>
    <t>074-318138</t>
  </si>
  <si>
    <t>กนิษฐา</t>
  </si>
  <si>
    <t>ธรรมขันธ์</t>
  </si>
  <si>
    <t>64  ม.12  ต.ละงู  อ.ละงู  จ.สตูล  91110</t>
  </si>
  <si>
    <t>087-9673967</t>
  </si>
  <si>
    <t>นันโท</t>
  </si>
  <si>
    <t>อ่อนเจริญ</t>
  </si>
  <si>
    <t>หาดใหญ่วิทยาลัยสมบูรณ์กุลกันยา</t>
  </si>
  <si>
    <t>283/1  ถ.ราษฎร์อุทิศ  ต.หาดใหญ่  อ.หาดใหญ่  จ.สงขลา  90110</t>
  </si>
  <si>
    <t>086-9678866</t>
  </si>
  <si>
    <t>แสงเดือน</t>
  </si>
  <si>
    <t>บ้านบางติบ</t>
  </si>
  <si>
    <t>74/3  หมู่ 6  ต.แม่นางขาว  อ.คุระบุรี  จ.พังงา</t>
  </si>
  <si>
    <t>089-4741833</t>
  </si>
  <si>
    <t>รัตนศรีปัญญะ</t>
  </si>
  <si>
    <t>สพป.นครศรีธรรมราช เขต 2</t>
  </si>
  <si>
    <t>ตชด.ช่างกลปทุมวันฯ</t>
  </si>
  <si>
    <t>180  ม.14  ต.บางขัน  อ.บางขัน  จ.นครศรีธรรมราช  80360</t>
  </si>
  <si>
    <t>081-1877392</t>
  </si>
  <si>
    <t>ดำประสงค์</t>
  </si>
  <si>
    <t>บ้านนาเส</t>
  </si>
  <si>
    <t>56  ม.2  ต.คลองเส  อ.ถ้ำพรรณรา จ.นครศรีธรรมราช  80260</t>
  </si>
  <si>
    <t>081-3284677</t>
  </si>
  <si>
    <t>วัดสวนพิกุล</t>
  </si>
  <si>
    <t>086-2993296</t>
  </si>
  <si>
    <t>ราชเวชพิศาล</t>
  </si>
  <si>
    <t>63  ม.5  ต.ทุ่งใหญ่  อ.ทุ่งใหญ่  จ.นครศรีธรรมราช  80240</t>
  </si>
  <si>
    <t>084-7491141</t>
  </si>
  <si>
    <t>วีรวัฒน์</t>
  </si>
  <si>
    <t>เชาว์แก้ว</t>
  </si>
  <si>
    <t>สพป.กระบี่</t>
  </si>
  <si>
    <t>พระราชทานเกาะพีพี</t>
  </si>
  <si>
    <t>081-4150730</t>
  </si>
  <si>
    <t>ซารีนา</t>
  </si>
  <si>
    <t>เจ๊ะโด</t>
  </si>
  <si>
    <t>สพป.ยะลา เขต 3</t>
  </si>
  <si>
    <t>บ้านเบตง "สภาพอนุสรณ์"</t>
  </si>
  <si>
    <t xml:space="preserve">1/1  ม.3  ต.กระโด  อ.ยะรัง  จ.ปัตตานี </t>
  </si>
  <si>
    <t>082-2663237</t>
  </si>
  <si>
    <t>สมทรัพย์</t>
  </si>
  <si>
    <t>พันธุวงศ์</t>
  </si>
  <si>
    <t>สพป.ตรัง เขต 1</t>
  </si>
  <si>
    <t>บ้านท่าคลอง</t>
  </si>
  <si>
    <t>โรงเรียนบ้านท่าคลอง  หมู่ที่ 4  ต.สุโคะ  อ.ปะเหลียน  จ.ตรัง  92120</t>
  </si>
  <si>
    <t>080-3300155</t>
  </si>
  <si>
    <t>เสาวภา</t>
  </si>
  <si>
    <t>ภู่ประภาดิลก</t>
  </si>
  <si>
    <t>วัดควนวิไล</t>
  </si>
  <si>
    <t>105/148  ถ.รัษฎา  ซอย 13  ต.ทับเที่ยง  อ.เมืองตรัง  จ.ตรัง</t>
  </si>
  <si>
    <t>080-1072381</t>
  </si>
  <si>
    <t>สุวิทย์</t>
  </si>
  <si>
    <t>กังแฮ</t>
  </si>
  <si>
    <t>50/37  หมู่ 1  ต.ย่านตาขาว  อ.ย่านตาขาว  จ.ตรัง</t>
  </si>
  <si>
    <t>จรุง</t>
  </si>
  <si>
    <t>แสงทอง</t>
  </si>
  <si>
    <t>สพป.ปัตตานี เขต 1</t>
  </si>
  <si>
    <t>บ้านโคกหมัก</t>
  </si>
  <si>
    <t>81/2  ม.1  ต.ควนโนรี  อ.โคกโพธิ์  จ.ปัตตานี  94180</t>
  </si>
  <si>
    <t>ณิชกมล</t>
  </si>
  <si>
    <t>สัมฤทธิ์ผล</t>
  </si>
  <si>
    <t>สพป.นครศรีธรรมราช เขต 3</t>
  </si>
  <si>
    <t>วัดขนาบนาก</t>
  </si>
  <si>
    <t>7  ม.5  ต.คลองน้อย  อ.ปากพนัง  จ.นครศรีธรรมราช</t>
  </si>
  <si>
    <t>หิ้นจิ้ว</t>
  </si>
  <si>
    <t>วัดชัยสุวรรณ</t>
  </si>
  <si>
    <t>57/6  ม.8  ต.หัวไทร  อ.หัวไทร  จ.นครศรีธรรมราช</t>
  </si>
  <si>
    <t>มัณตา</t>
  </si>
  <si>
    <t>พุ่มเล่ง</t>
  </si>
  <si>
    <t>สพม.13</t>
  </si>
  <si>
    <t>สวัสดิ์รัตนาภิมุข</t>
  </si>
  <si>
    <t>21/51  ถ.จริงจิตร  ต.ทับเที่ยง  อ.เมือง  จ.ตรัง</t>
  </si>
  <si>
    <t>081-7376882, 081-3883322</t>
  </si>
  <si>
    <t>พัชรินทร์ดา</t>
  </si>
  <si>
    <t>นาคพล</t>
  </si>
  <si>
    <t>74  ม.3  ต.นาข้าวเสีย  อ.นาโยง  จ.ตรัง  92170</t>
  </si>
  <si>
    <t>075-299033, 087-3870704</t>
  </si>
  <si>
    <t>อารีรัตน์</t>
  </si>
  <si>
    <t>ศรีวราพันธุ์</t>
  </si>
  <si>
    <t>ตรังรังสฤษฎ์</t>
  </si>
  <si>
    <t>215/6  ถ.กันตัง  อ.เมือง  จ.ตรัง  92000</t>
  </si>
  <si>
    <t>088-3920726</t>
  </si>
  <si>
    <t>ณ วาโย</t>
  </si>
  <si>
    <t>สพป.สงขลา เขต 2</t>
  </si>
  <si>
    <t>บ้านหน้าควน</t>
  </si>
  <si>
    <t>46/18  ม.2  ต.คอหงส์  อ.หาดใหญ่  จ.สงขลา  90110</t>
  </si>
  <si>
    <t>อุทิศ</t>
  </si>
  <si>
    <t>อมรมณี</t>
  </si>
  <si>
    <t>บ้านคลองต่อ</t>
  </si>
  <si>
    <t>86  ม.4  ต.ปริก  อ.สะเดา  จ.สงขลา  90120</t>
  </si>
  <si>
    <t>ไพวิตร์</t>
  </si>
  <si>
    <t>จิตต์โสถน</t>
  </si>
  <si>
    <t>วัดเจริญราษฎร์</t>
  </si>
  <si>
    <t>48/20  ม.2  ถ.กาญจนวนิช  ต.คอหงส์  อ.หาดใหญ่  จ.สงขลา  90110</t>
  </si>
  <si>
    <t>นกแก้ว</t>
  </si>
  <si>
    <t>บ้านควนนา</t>
  </si>
  <si>
    <t>47/2  ม.1  ต.คลองแห  อ.หาดใหญ่  จ.สงขลา  90110</t>
  </si>
  <si>
    <t>ศุจิรัตน์</t>
  </si>
  <si>
    <t>ไชยบูรณ์</t>
  </si>
  <si>
    <t>446/5  ถ.ลพบุรีราเมศวร์  ต.น้ำน้อย  อ.หาดใหญ่  จ.สงขลา  90110</t>
  </si>
  <si>
    <t>171  ม.10  ต.ทุ่งตำเสา  อ.หาดใหญ่  จ.สงขลา  90110</t>
  </si>
  <si>
    <t>สมยศ</t>
  </si>
  <si>
    <t>สะรุโณ</t>
  </si>
  <si>
    <t>10  ซ.3/3  ถ.สาครมงคล  ต.หาดใหญ่  อ.หาดใหญ่  จ.สงขลา  90110</t>
  </si>
  <si>
    <t>ณรงค์กูล</t>
  </si>
  <si>
    <t>77  ม.3  ต.ควนลัง  อ.หาดใหญ่  จ.สงขลา  90110</t>
  </si>
  <si>
    <t>ศรีนคร</t>
  </si>
  <si>
    <t>สพป.สตูล</t>
  </si>
  <si>
    <t>บ้านน้ำหรา</t>
  </si>
  <si>
    <t>115  ม.8  ต.ทุ่งนุ้ย  อ.ควนกาหลง  จ.สตูล</t>
  </si>
  <si>
    <t>089-9779646</t>
  </si>
  <si>
    <t>สราวุธ</t>
  </si>
  <si>
    <t>ปองอนุสรณ์</t>
  </si>
  <si>
    <t>บ้านปากละงู</t>
  </si>
  <si>
    <t>081-7676384</t>
  </si>
  <si>
    <t>โต๊ะหวันหลง</t>
  </si>
  <si>
    <t>บ้านทุ่งนุ้ย "มิตรภาพที่ 49"</t>
  </si>
  <si>
    <t>493  ม.1  ต.บ้านควน  อ.เมืองสตูล  จ.สตูล</t>
  </si>
  <si>
    <t>081-7677595</t>
  </si>
  <si>
    <t>หมีนคลาน</t>
  </si>
  <si>
    <t>บ้านสาครเหนือ</t>
  </si>
  <si>
    <t>282  ม.12  ต.ละงู  อ.ละงู  จ.สตูล  91110</t>
  </si>
  <si>
    <t>089-5901228</t>
  </si>
  <si>
    <t>อาหลี</t>
  </si>
  <si>
    <t>ลิมานัน</t>
  </si>
  <si>
    <t>บ้านท่าน้ำเค็มใต้</t>
  </si>
  <si>
    <t>130  ม.2  ต.ควนขัน  อ.เมือง  จ.สตูล  91000</t>
  </si>
  <si>
    <t>084-4072615</t>
  </si>
  <si>
    <t>สิราวุฒิ</t>
  </si>
  <si>
    <t>ยุนุ้ย</t>
  </si>
  <si>
    <t>บ้านอุได</t>
  </si>
  <si>
    <t>66  ม.1  ต.น้ำผุด  อ.ละงู  จ.สตูล</t>
  </si>
  <si>
    <t>081-9635956</t>
  </si>
  <si>
    <t>สวาส</t>
  </si>
  <si>
    <t>เจ้ยทองศรี</t>
  </si>
  <si>
    <t>สพป.ตรัง เขต 2</t>
  </si>
  <si>
    <t>บ้านในปง</t>
  </si>
  <si>
    <t>141  ม.3  ต.อ่าวตง  อ.วังวิเศษ  จ.ตรัง</t>
  </si>
  <si>
    <t>081-7883553</t>
  </si>
  <si>
    <t>จำรงศักดิ์</t>
  </si>
  <si>
    <t>ศรีสมัย</t>
  </si>
  <si>
    <t>บ้านสายควน</t>
  </si>
  <si>
    <t>59/6  ม.2 ต.เขาไม้แก้ว  อ.สิเกา  จ.ตรัง  92150</t>
  </si>
  <si>
    <t>087-2814003</t>
  </si>
  <si>
    <t>เนียมแก้ว</t>
  </si>
  <si>
    <t>บ้านจุปะ</t>
  </si>
  <si>
    <t>พรชัย</t>
  </si>
  <si>
    <t>จันณรงค์</t>
  </si>
  <si>
    <t>บ้านต้นปรง</t>
  </si>
  <si>
    <t>14  ม.1  ต.วังมะปรางเหนือ  อ.วังวิเศษ  จ.ตรัง</t>
  </si>
  <si>
    <t>ผู้มีสิทธิ์เข้ารับการพัฒนาข้าราชการและบุคลากรทางการศึกษาก่อนแต่งตั้งให้มีและเลื่อนเป็นวิทยฐานะครูเชี่ยวชาญ รุ่นที่ 4</t>
  </si>
  <si>
    <t>ระหว่างวันที่ 31 พฤษภาคม - 4 มิถุนายน 2555</t>
  </si>
  <si>
    <t>ระหว่างวันที่ 31 พฤษภาคม - 3 มิถุนายน 2555</t>
  </si>
  <si>
    <t>ประกาศรายชื่อผู้มีสิทธิ์เข้ารับการพัฒนาข้าราชการครูและบุคลากรทางการศึกษา</t>
  </si>
  <si>
    <t>ก่อนแต่งตั้งให้มีและเลื่อนเป็นวิทยฐานะผู้อำนวยการและรองผู้อำนวยการชำนาญการพิเศษ รุ่นที่ 4</t>
  </si>
  <si>
    <t>วิไล</t>
  </si>
  <si>
    <t>แก้วทอง</t>
  </si>
  <si>
    <t>สพม.16</t>
  </si>
  <si>
    <t>081-0939287</t>
  </si>
  <si>
    <t>ก่อนแต่งตั้งให้มีและเลื่อนเป็นวิทยฐานะผู้อำนวยการและรองผู้อำนวยการชำนาญการพิเศษ รุ่นที่ 5</t>
  </si>
  <si>
    <t>จากรุ่นที่ 1 จัดให้ไม่มา</t>
  </si>
  <si>
    <t>สถิต</t>
  </si>
  <si>
    <t>ทองวิจิตร</t>
  </si>
  <si>
    <t>สพป.นครศรีธรรมราช เขต 1</t>
  </si>
  <si>
    <t>ชุมชนวัดหมน</t>
  </si>
  <si>
    <t>โรงเรียนชุมชนวัหมน  ม.5  ต.ท่าเรือ  อ.เมือง  จ.นครศรีธรรมราช</t>
  </si>
  <si>
    <t>บุญล้อม</t>
  </si>
  <si>
    <t>วัดมะม่วงตลอด</t>
  </si>
  <si>
    <t>2/169  ซ.นิพัทธ  ถ.พัฒนาการคูขวาง  ต.ในเมือง  อ.เมือง  จ.นครศรีธรรมราช</t>
  </si>
  <si>
    <t>สุทธิพิทักษ์</t>
  </si>
  <si>
    <t>วัดสวนพล</t>
  </si>
  <si>
    <t>60/3  ซ.ก้าวเจ็ด (97)  ต.ในเมือง  อ.เมือง  จ.นครศรีธรรมราช</t>
  </si>
  <si>
    <t>วัลภา</t>
  </si>
  <si>
    <t>วิเชียรสราง</t>
  </si>
  <si>
    <t>อนุบาลนครศรีฯ</t>
  </si>
  <si>
    <t>โรงเรียนอนุบาลนครศรีธรรมราช "ณ นครอุทิศ"  อ.เมือง  จ.นครศรีธรรมราช</t>
  </si>
  <si>
    <t>085-8847952</t>
  </si>
  <si>
    <t>089-9711634</t>
  </si>
  <si>
    <t>081-9783575</t>
  </si>
  <si>
    <t>กฤษฎา</t>
  </si>
  <si>
    <t>แดงมา</t>
  </si>
  <si>
    <t>สพป.พัทลุง เขต 1</t>
  </si>
  <si>
    <t>อนุบาลป่าพะยอม</t>
  </si>
  <si>
    <t>081-7678982</t>
  </si>
  <si>
    <t>เกื้อมิตร</t>
  </si>
  <si>
    <t>วัดตำนาน</t>
  </si>
  <si>
    <t>32  ม.9  ต.ตำนาน  อ.เมือง  จ.พัทลุง  93000</t>
  </si>
  <si>
    <t>081-5431908</t>
  </si>
  <si>
    <t>พงศ์จันทรเสถียร</t>
  </si>
  <si>
    <t>วัดประดู่เรือง</t>
  </si>
  <si>
    <t>172  ม.1  ต.ชัยบุรี  อ.เมือง  จ.พัทลุง  93000</t>
  </si>
  <si>
    <t>089-6567661</t>
  </si>
  <si>
    <t>วัดอัมพวนาราม</t>
  </si>
  <si>
    <t>โรงเรียนวัดอัมพวนาราม มิตรภาพที่ 89  ต.ท่ามิหรำ  อ.เมือง  จ.พัทลุง</t>
  </si>
  <si>
    <t>089-8786539</t>
  </si>
  <si>
    <t>จุฬารัตน์</t>
  </si>
  <si>
    <t>พลศรี</t>
  </si>
  <si>
    <t>หาดทรายทอง</t>
  </si>
  <si>
    <t>133/304  ถ.รัษฎา  ต.ทับเที่ยง  อ.เมืองตรัง  จ.ตรัง  92000</t>
  </si>
  <si>
    <t>081-5979599</t>
  </si>
  <si>
    <t>จัดให้ใหม่ในรุ่นที่ 5</t>
  </si>
  <si>
    <t>ไปรุ่น 4 ห้อง 1-2</t>
  </si>
  <si>
    <t>ไปรุ่น 4 ห้อง 1-3</t>
  </si>
  <si>
    <t>มาจาก 153</t>
  </si>
  <si>
    <t>มาจาก 155</t>
  </si>
  <si>
    <t>มาจาก 36</t>
  </si>
  <si>
    <t>มาจาก 1</t>
  </si>
  <si>
    <t>ไปรุ่น 4 ห้อง 1-1</t>
  </si>
  <si>
    <t>เลือกรุ่น 4 ห้อง 1</t>
  </si>
  <si>
    <t>ขอไปรุ่นที่ 4</t>
  </si>
  <si>
    <t>เลือกรุ่นที่ 5/1</t>
  </si>
  <si>
    <t>มาจาก 242</t>
  </si>
  <si>
    <t>รุ่น 5/1</t>
  </si>
  <si>
    <t>มาจาก 240</t>
  </si>
  <si>
    <t>มาจาก 241</t>
  </si>
  <si>
    <t>มาจาก 243</t>
  </si>
  <si>
    <t>รุ่น 6</t>
  </si>
  <si>
    <t>มาจาก 245</t>
  </si>
  <si>
    <t>ขอเป็นรุ่นที่ 4</t>
  </si>
  <si>
    <t>นววิวรรธน์</t>
  </si>
  <si>
    <t>อิสะมะแอ</t>
  </si>
  <si>
    <t>หนูอินทร์</t>
  </si>
  <si>
    <t>แวดอเล๊าะ</t>
  </si>
  <si>
    <t>089-8705107, 074-720339</t>
  </si>
  <si>
    <t>ยกเลิก-ผลงานผ่านแล้ว</t>
  </si>
  <si>
    <t>รุ่นที่ 6 ห้องที่ 1 ระหว่างวันที่ 14-17 มิถุนายน 2555</t>
  </si>
  <si>
    <t>มาจาก 19</t>
  </si>
  <si>
    <t>081-1576592</t>
  </si>
  <si>
    <t>มาจาก 20</t>
  </si>
  <si>
    <t>ธัชพงศ์</t>
  </si>
  <si>
    <t>รัตนบุญ</t>
  </si>
  <si>
    <t>สพป.นราธิวาส เขต 1</t>
  </si>
  <si>
    <t>65/9  ม.2  ต.บาเจาะ  จ.นราธิวาส  96170</t>
  </si>
  <si>
    <t>อินทิรา</t>
  </si>
  <si>
    <t>ศรีรัตนโชติ</t>
  </si>
  <si>
    <t>หาดใหญ่รัฐประชาสรรค์</t>
  </si>
  <si>
    <t>จิตติพร</t>
  </si>
  <si>
    <t>จันทรัตน์</t>
  </si>
  <si>
    <t>เทพา</t>
  </si>
  <si>
    <t>2  ม.1  ซ.หมู่บ้านศรีสยาม  ต.ควนลัง  อ.หาดใหญ่  จ.สงขลา  90110</t>
  </si>
  <si>
    <t>074-251886</t>
  </si>
  <si>
    <t>โรงเรียนเทพา  อ.เทพา  จ.สงขลา  90150</t>
  </si>
  <si>
    <t>081-8989600</t>
  </si>
  <si>
    <t>ก้องเกียรติ์</t>
  </si>
  <si>
    <t>สุรัสสา</t>
  </si>
  <si>
    <t>จิตร์ขันติ</t>
  </si>
  <si>
    <t>082-2626232</t>
  </si>
  <si>
    <t>084-9936900</t>
  </si>
  <si>
    <t>เลือกรุ่น 6</t>
  </si>
  <si>
    <t>มาจาก 144</t>
  </si>
  <si>
    <t>089-2947310</t>
  </si>
  <si>
    <t>มาจาก 142</t>
  </si>
  <si>
    <t>089-5988787</t>
  </si>
  <si>
    <t>089-8796398, 074-311258</t>
  </si>
  <si>
    <t>081-0993170</t>
  </si>
  <si>
    <t>มาจาก 146</t>
  </si>
  <si>
    <t>086-9609057</t>
  </si>
  <si>
    <t>081-5407162</t>
  </si>
  <si>
    <t>มาจาก 143</t>
  </si>
  <si>
    <t>มาจาก 145</t>
  </si>
  <si>
    <t>081-0802398</t>
  </si>
  <si>
    <t>นพดลย์</t>
  </si>
  <si>
    <t>081-2704927</t>
  </si>
  <si>
    <t>087-4614502</t>
  </si>
  <si>
    <t>ไปรุ่น 3</t>
  </si>
  <si>
    <t>มาจากรุ่น 5</t>
  </si>
  <si>
    <t>ฐินัฏฐา</t>
  </si>
  <si>
    <t>เลิศสกุลมหาแก้ว</t>
  </si>
  <si>
    <t>สพม.เขต 13</t>
  </si>
  <si>
    <t>สภาราชินี จังหวัดตรัง</t>
  </si>
  <si>
    <t>80/9  ต.นาตาล่วง  อ.เมือง  จ.ตรัง</t>
  </si>
  <si>
    <t>ระภาภรณ์</t>
  </si>
  <si>
    <t>จันทร์เพชร</t>
  </si>
  <si>
    <t>73/17  ถ.ท่ากลาง  ซ.มหาราช  อ.เมือง  จ.ตรัง  92000</t>
  </si>
  <si>
    <t>แล้ว</t>
  </si>
  <si>
    <t>จ่ายเงินแล้ว</t>
  </si>
  <si>
    <t>มา</t>
  </si>
  <si>
    <t>089-5905386</t>
  </si>
  <si>
    <t>ศิวิภา</t>
  </si>
  <si>
    <t>ชูเรือง</t>
  </si>
  <si>
    <t>พรพิมล</t>
  </si>
  <si>
    <t>หนูเอียด</t>
  </si>
  <si>
    <t>บ้านปากเหมือง</t>
  </si>
  <si>
    <t>โรงเรียนบ้านปากเหมือง  ต.เกาะเต่า  อ.ป่าพะยอม  จ.พัทลุง 93110</t>
  </si>
  <si>
    <t>089-8784033</t>
  </si>
  <si>
    <t>รอรายชื่อจากเขต</t>
  </si>
  <si>
    <t>089-8697330</t>
  </si>
  <si>
    <t>จิรวรรณ</t>
  </si>
  <si>
    <t>เดชทองคำ</t>
  </si>
  <si>
    <t>407/20  ถ.ห้วยยอด  ต.ทับเที่ยง  อ.เทมือง  จ.ตรัง  92000</t>
  </si>
  <si>
    <t>089-6579873</t>
  </si>
  <si>
    <t>ภัทรานิษฐ์</t>
  </si>
  <si>
    <t>การิกาญจน์</t>
  </si>
  <si>
    <t>26  ม.2  ต.น้ำผุด  อ.เมือง  จ.ตรัง  92000</t>
  </si>
  <si>
    <t>089-8292012</t>
  </si>
  <si>
    <t>หาญกลับ</t>
  </si>
  <si>
    <t>48/115  ซ.4  ถ.วังตอ  อ.เมือง  จ.ตรัง</t>
  </si>
  <si>
    <t>087-8960201</t>
  </si>
  <si>
    <t>อังสุพานิช</t>
  </si>
  <si>
    <t>87  ถ.สกลสถานพิทักษ์  ต.กันตัง  อ.หันตัง  จ.ตรัง</t>
  </si>
  <si>
    <t>083-6921749</t>
  </si>
  <si>
    <t>ไปรุ่นที่ 5</t>
  </si>
  <si>
    <t>มาจาก 18</t>
  </si>
  <si>
    <t>มาจาก 22</t>
  </si>
  <si>
    <t>จุฬาภรณ์ราชวิทยาลัย ตรัง</t>
  </si>
  <si>
    <t>089-7287025</t>
  </si>
  <si>
    <t>ณภัทร</t>
  </si>
  <si>
    <t>จะระแอ</t>
  </si>
  <si>
    <t>7941/3  ม.1  ถ.สนามบิน-ลพบุรีราเมศวร์  ต.ควนลัง  อ.หาดใหญ่  จ.สงขลา  90110</t>
  </si>
  <si>
    <t>081-8926640</t>
  </si>
  <si>
    <t>เลือกรุ่น 4</t>
  </si>
  <si>
    <t>มาจาก 230</t>
  </si>
  <si>
    <t>มาจาก 235</t>
  </si>
  <si>
    <t>081-0958205</t>
  </si>
  <si>
    <t>มาจาก 229</t>
  </si>
  <si>
    <t>เลือกรุ่น 5</t>
  </si>
  <si>
    <t>มาจาก 228</t>
  </si>
  <si>
    <t>มาจาก 227</t>
  </si>
  <si>
    <t>มาจาก 113</t>
  </si>
  <si>
    <t>เลื่อนเป็นรุ่น 4</t>
  </si>
  <si>
    <t>คุณวุฒิสูงสุด</t>
  </si>
  <si>
    <t>อีเมล์</t>
  </si>
  <si>
    <t>การส่งรายงาน</t>
  </si>
  <si>
    <t>.--- กรุณากรอกรายละเอียดให้ครบถ้วน ---</t>
  </si>
  <si>
    <t>วันอาทิตย์ที่ 20 พฤษภาคม 2555 - เช้า</t>
  </si>
  <si>
    <t>คุณวุฒิ</t>
  </si>
  <si>
    <t>โรงเรียนบ้านกู้กู  ถ.รัษฎานุสรณ์  ต.รัษฎา  อ.เมือง  จ.ภูเก็ต  83000</t>
  </si>
  <si>
    <t>โรงเรียนบ้านกู้กู</t>
  </si>
  <si>
    <t>วันอาทิตย์ที่ 29 พฤษภาคม 2555 - เช้า</t>
  </si>
  <si>
    <t>074-420650</t>
  </si>
  <si>
    <t>มาจาก 141</t>
  </si>
  <si>
    <t>มาจาก 21</t>
  </si>
  <si>
    <t>086-7426935</t>
  </si>
  <si>
    <t>มาจาก 13</t>
  </si>
  <si>
    <t>081-2714341</t>
  </si>
  <si>
    <t>084-8537274</t>
  </si>
  <si>
    <t>081-0781733</t>
  </si>
  <si>
    <t>มาจาก 139</t>
  </si>
  <si>
    <t>มาจาก 246</t>
  </si>
  <si>
    <t>086-2731036</t>
  </si>
  <si>
    <t>มาจาก 233</t>
  </si>
  <si>
    <t>มาจาก 234</t>
  </si>
  <si>
    <t>มาจาก 244</t>
  </si>
  <si>
    <t>มาจาก 96</t>
  </si>
  <si>
    <t>มาจาก 111</t>
  </si>
  <si>
    <t>มาจาก 112</t>
  </si>
  <si>
    <t>ค.บ.</t>
  </si>
  <si>
    <t>aganit_kk@hotmail.com</t>
  </si>
  <si>
    <t>วทบ/ศศม.</t>
  </si>
  <si>
    <t>n.klongya@gmail.com</t>
  </si>
  <si>
    <t>คศ.บ</t>
  </si>
  <si>
    <t>mail_chotiraso@hotmail.com</t>
  </si>
  <si>
    <t>กศ.บ</t>
  </si>
  <si>
    <t>Darunee62@hotmail.com</t>
  </si>
  <si>
    <t>คบ.</t>
  </si>
  <si>
    <t>two_nat@hotmail.com</t>
  </si>
  <si>
    <t>กศ.ม.</t>
  </si>
  <si>
    <t>Jongkon@sanook.com</t>
  </si>
  <si>
    <t>hong_2506@hotmail.com</t>
  </si>
  <si>
    <t>ศษ.บ.</t>
  </si>
  <si>
    <t>Jumrato5@hotmail.com</t>
  </si>
  <si>
    <t>กศ.บ.</t>
  </si>
  <si>
    <t>luknewnan123@gmail.com</t>
  </si>
  <si>
    <t>gitiwat@hotmail.com</t>
  </si>
  <si>
    <t>ศษ.ม.</t>
  </si>
  <si>
    <t>Sonpong210@hotmail.com</t>
  </si>
  <si>
    <t xml:space="preserve">Preeda Jeokwon @hotmail.com </t>
  </si>
  <si>
    <t>panpich@hotmail.com</t>
  </si>
  <si>
    <t>pehusri@hotmail.com</t>
  </si>
  <si>
    <t>Teach31@hotmail.com</t>
  </si>
  <si>
    <t>monto-pepe@hotmail.com</t>
  </si>
  <si>
    <t>suanprik@hotmail.com</t>
  </si>
  <si>
    <t>ศศ.ม.</t>
  </si>
  <si>
    <t>schonlapap@yahoo.com</t>
  </si>
  <si>
    <t>รบ.ม.</t>
  </si>
  <si>
    <t>Kong-go@hotmail.com</t>
  </si>
  <si>
    <t>Krusu5149@hotmail.com</t>
  </si>
  <si>
    <t>Kru_frai@hotmail.com</t>
  </si>
  <si>
    <t>Arungran@hotmail.com</t>
  </si>
  <si>
    <t>pnutchanart1@hotmail.com</t>
  </si>
  <si>
    <t>Wanisch.10@hotmail.com</t>
  </si>
  <si>
    <t>bb_rak@hotmail.com</t>
  </si>
  <si>
    <t>dit532462@hotmail.com</t>
  </si>
  <si>
    <t>ประดิษฐ์</t>
  </si>
  <si>
    <t>รังสรรค์</t>
  </si>
  <si>
    <t>รร.กำแพงวิทยา</t>
  </si>
  <si>
    <t>13  หมู่ 15  ต.ละงู อ.ละงู  จ.สตูล</t>
  </si>
  <si>
    <t>081-7986061</t>
  </si>
  <si>
    <t>ยังไม่ส่ง</t>
  </si>
  <si>
    <t>pha_291@hotmail.com</t>
  </si>
  <si>
    <t>Somchok07@hotmail.com</t>
  </si>
  <si>
    <t>nchomchuen@yahoo.com</t>
  </si>
  <si>
    <t>ch_seanghirusn@hotmail.com</t>
  </si>
  <si>
    <t>ยังไม่ส่งงาน</t>
  </si>
  <si>
    <t>sornsakm@gmail.com</t>
  </si>
  <si>
    <t>Burin2508@hotmail.com</t>
  </si>
  <si>
    <t>arbua@hotmail.co.th</t>
  </si>
  <si>
    <t>Piyawat.b@hotmail.com</t>
  </si>
  <si>
    <t>Pensri.sirimada@gmail.com</t>
  </si>
  <si>
    <t>sutham.ha@hotmail.com</t>
  </si>
  <si>
    <t>benben397@gmail.com</t>
  </si>
  <si>
    <t>witdy@hotmail.com</t>
  </si>
  <si>
    <t>Somphang-JeoKwon@hotmail.com</t>
  </si>
  <si>
    <t>Patom_vo@hotmail.com</t>
  </si>
  <si>
    <t>kanok9@yahoo.com</t>
  </si>
  <si>
    <t>pisit.sukruksa@gmail.com</t>
  </si>
  <si>
    <t>080-5216030</t>
  </si>
  <si>
    <t>wiplern@msn.com</t>
  </si>
  <si>
    <t>pu_wirat123@hotmail.com</t>
  </si>
  <si>
    <t>k21june@hotmail.com</t>
  </si>
  <si>
    <t>085-62973341</t>
  </si>
  <si>
    <t>sindapet@hotmail.com</t>
  </si>
  <si>
    <t>yindee_02noi@hotmail.com</t>
  </si>
  <si>
    <t>Nisa1934@hotmail.com</t>
  </si>
  <si>
    <t>maleh_1@hotmail.com</t>
  </si>
  <si>
    <t>Anubalnarathiwat @hotmai.com</t>
  </si>
  <si>
    <t>somporn.koyo2518@gmail.com</t>
  </si>
  <si>
    <t>วทม.</t>
  </si>
  <si>
    <t>pratoom_k@hotmail.com</t>
  </si>
  <si>
    <t>Ko-nee@hotmail.com</t>
  </si>
  <si>
    <t>คม.</t>
  </si>
  <si>
    <t>stjj228@gmail.com</t>
  </si>
  <si>
    <t>ศศ.บ.</t>
  </si>
  <si>
    <t>derek_khamkam@hotmail.com</t>
  </si>
  <si>
    <t>cnoo_usa@hotmail.com</t>
  </si>
  <si>
    <t>supermon37@hotmail.com</t>
  </si>
  <si>
    <t>sarintip 42@gmail.com</t>
  </si>
  <si>
    <t>Anuruckr@hotmail.com</t>
  </si>
  <si>
    <t>amaritlee@hotmail.com</t>
  </si>
  <si>
    <t>sitichaithe@hotmail.com</t>
  </si>
  <si>
    <t>รร.ชุมชนบ้านนาสีทอง</t>
  </si>
  <si>
    <t>33/2 หมู่ 3  ต.เขาพระ อ,รัตภูมิ จ.สงขลา</t>
  </si>
  <si>
    <t>089-2970425</t>
  </si>
  <si>
    <t>Pajin2507@hotmail.com</t>
  </si>
  <si>
    <t>natcharanee @hotmail.com</t>
  </si>
  <si>
    <t>sine.chanok@hotmail.com</t>
  </si>
  <si>
    <t>nee_bk2518@hotmail.co.th</t>
  </si>
  <si>
    <t>ศศ.ม</t>
  </si>
  <si>
    <t>sovatja@hotmail.com</t>
  </si>
  <si>
    <t>nengmusik@hotmail.com</t>
  </si>
  <si>
    <t>กศบ.</t>
  </si>
  <si>
    <t>viriyo@hotmail.com</t>
  </si>
  <si>
    <t>ศบ.</t>
  </si>
  <si>
    <t>wanpen 2506@hotmail.com</t>
  </si>
  <si>
    <t>Mang.mkmp@hotmail.com</t>
  </si>
  <si>
    <t>ศศ.บ</t>
  </si>
  <si>
    <t>khunchokdee@hotmail.com</t>
  </si>
  <si>
    <t>rob_naphat@hotmail.com</t>
  </si>
  <si>
    <t>rusamee1@hotmail.com</t>
  </si>
  <si>
    <t>081-0972272</t>
  </si>
  <si>
    <t>warinya_@msn.com</t>
  </si>
  <si>
    <t>ค.บ</t>
  </si>
  <si>
    <t>Punya3578@gmail.com</t>
  </si>
  <si>
    <t>089-6566186</t>
  </si>
  <si>
    <t>Intanin.saw@gmail.com</t>
  </si>
  <si>
    <t>apicharti969@hotmail.com</t>
  </si>
  <si>
    <t>panit 002@hotmail.com</t>
  </si>
  <si>
    <t>Meaw.pps@hotmail.com</t>
  </si>
  <si>
    <t>081-3884247</t>
  </si>
  <si>
    <t>081-6782343</t>
  </si>
  <si>
    <t>koy251111@hotmail.com</t>
  </si>
  <si>
    <t>jit-pi-suit@hotmail.com</t>
  </si>
  <si>
    <t>089-8665396</t>
  </si>
  <si>
    <t>Kouy@hotmail.com</t>
  </si>
  <si>
    <t>kruphach@hotmail.com</t>
  </si>
  <si>
    <t>aman_ann9911@hotmail.com</t>
  </si>
  <si>
    <t>084-9075207</t>
  </si>
  <si>
    <t>ป.โท</t>
  </si>
  <si>
    <t>082-4253248</t>
  </si>
  <si>
    <t>รุ่นที่ 5</t>
  </si>
  <si>
    <t>มาจาก 5</t>
  </si>
  <si>
    <t>มาจาก 2</t>
  </si>
  <si>
    <t>นันทิยา</t>
  </si>
  <si>
    <t>คงอิ้ว</t>
  </si>
  <si>
    <t>สุริยา</t>
  </si>
  <si>
    <t>กล้าคง</t>
  </si>
  <si>
    <t>089-2980323</t>
  </si>
  <si>
    <t>พิศทิยา</t>
  </si>
  <si>
    <t>ขวัญขำ</t>
  </si>
  <si>
    <t>อัญชลี</t>
  </si>
  <si>
    <t>นวลน้อย</t>
  </si>
  <si>
    <t>สุมาพร</t>
  </si>
  <si>
    <t>กาญจนพันธุ์</t>
  </si>
  <si>
    <t>มาจาก 34</t>
  </si>
  <si>
    <t>31  ม.2  ต.ท่าแค  อ.เมือง  จ.พัทลุง</t>
  </si>
  <si>
    <t>86/2  ม.2  ต.ควนขนุน  อ.เขาชัยสน  จ.พัทลุง</t>
  </si>
  <si>
    <t>083-5344953</t>
  </si>
  <si>
    <t>226  ม.4  ต.ท่าแค  อ.เมือง  จ.พัทลุง</t>
  </si>
  <si>
    <t>084-3988302</t>
  </si>
  <si>
    <t>461/5  ม.1  ต.แม่ขรี  อ.ตะโหมด  จ.พัทลุง</t>
  </si>
  <si>
    <t>089-9789573</t>
  </si>
  <si>
    <t>14  ม.2  ต.นาโหนด  อ.เมือง  จ.พัทลุง</t>
  </si>
  <si>
    <t>084-5829182</t>
  </si>
  <si>
    <t>ไม่มีรายชื่อจากเขต</t>
  </si>
  <si>
    <t>วิไลลักษณ์</t>
  </si>
  <si>
    <t>พรหมมนตรี</t>
  </si>
  <si>
    <t>สพป.สงขลา เขต 1</t>
  </si>
  <si>
    <t>084-7482256</t>
  </si>
  <si>
    <t>โรงเรียนวัดเจดีย์งาม  อ.ระโนด  จ.สงขลา</t>
  </si>
  <si>
    <t>มาจาก 133</t>
  </si>
  <si>
    <t>อับดุลอาซิ</t>
  </si>
  <si>
    <t>ดอเล๊าะ</t>
  </si>
  <si>
    <t>สพป.นราธิวาส เขต 3</t>
  </si>
  <si>
    <t>โรงเรียนบ้านสะโล</t>
  </si>
  <si>
    <t>มาจาก 134</t>
  </si>
  <si>
    <t>081-7988890</t>
  </si>
  <si>
    <t>084-1947036</t>
  </si>
  <si>
    <t>089-9779372</t>
  </si>
  <si>
    <t>มาจาก 132</t>
  </si>
  <si>
    <t>เหมือนพรรณราย</t>
  </si>
  <si>
    <t>อ.แมวส่งมา</t>
  </si>
  <si>
    <t>ประจวบ</t>
  </si>
  <si>
    <t>สุวรรณคีรี</t>
  </si>
  <si>
    <t>หลีวิจิตร</t>
  </si>
  <si>
    <t>ภูมิประไพ</t>
  </si>
  <si>
    <t>086-2907865</t>
  </si>
  <si>
    <t>เขตแจ้งยกเลิก แต่เจ้าตัวโทรมาจะอบรม</t>
  </si>
  <si>
    <t>ยกเลิกด้วยวาจา-ติดเรียน</t>
  </si>
  <si>
    <t>ไปรุ่นอื่นในเดือน ก.ค.</t>
  </si>
  <si>
    <t>รอติดต่อกลับ</t>
  </si>
  <si>
    <t>089-9779457</t>
  </si>
  <si>
    <t>มาจาก 101</t>
  </si>
  <si>
    <t>081-0970025</t>
  </si>
  <si>
    <t>มาจาก 102</t>
  </si>
  <si>
    <t>รอหลักฐานรุ่น 4</t>
  </si>
  <si>
    <t>ไปรุ่น 7</t>
  </si>
  <si>
    <t>089-7361505, 074-331842</t>
  </si>
  <si>
    <t>วัดสมัยสุวรรณ</t>
  </si>
  <si>
    <t>มาจาก 104</t>
  </si>
  <si>
    <t>มาจาก 105</t>
  </si>
  <si>
    <t>มาจาก 106</t>
  </si>
  <si>
    <t>มาลัย</t>
  </si>
  <si>
    <t>นิติวิศิษฏ์กุล</t>
  </si>
  <si>
    <t>สพม.เขต 16</t>
  </si>
  <si>
    <t>โรงเรียนทุ่งหว้าวรวิทย์  อ.ทุ่งหว้า  จ.สตูล  91120</t>
  </si>
  <si>
    <t>081-0825075</t>
  </si>
  <si>
    <t>กำลังสอน</t>
  </si>
  <si>
    <t>จันทร์วงศ์</t>
  </si>
  <si>
    <t>สพม.เขต 12</t>
  </si>
  <si>
    <t>สุขสง</t>
  </si>
  <si>
    <t>หามเหล่</t>
  </si>
  <si>
    <t>ควนขนุน</t>
  </si>
  <si>
    <t>085-8931410</t>
  </si>
  <si>
    <t>โรงเรียนควนขนุน  อ.ควนขนุน  จ.พัทลุง  93110</t>
  </si>
  <si>
    <t>089-2989717</t>
  </si>
  <si>
    <t>สุมณฑา</t>
  </si>
  <si>
    <t>ศรีชนะ</t>
  </si>
  <si>
    <t>086-7465239</t>
  </si>
  <si>
    <t>ภัสกร</t>
  </si>
  <si>
    <t>อินทองปาล</t>
  </si>
  <si>
    <t>นุ่นปาน</t>
  </si>
  <si>
    <t>086-2861201</t>
  </si>
  <si>
    <t>สุพัฒน์</t>
  </si>
  <si>
    <t>ทองเกต</t>
  </si>
  <si>
    <t>089-8786021</t>
  </si>
  <si>
    <t>วุฒิพงศ์</t>
  </si>
  <si>
    <t>089-8693283</t>
  </si>
  <si>
    <t>084-6327484</t>
  </si>
  <si>
    <t>มาจาก 147</t>
  </si>
  <si>
    <t>มาจาก 148</t>
  </si>
  <si>
    <t>มาจาก 215</t>
  </si>
  <si>
    <t>มาจาก 216</t>
  </si>
  <si>
    <t>มาจาก 100</t>
  </si>
  <si>
    <t>มาจาก 193</t>
  </si>
  <si>
    <t>มาจาก 194</t>
  </si>
  <si>
    <t>มาจาก 195</t>
  </si>
  <si>
    <t>มาจาก 196</t>
  </si>
  <si>
    <t>มาจาก 198</t>
  </si>
  <si>
    <t>มาจาก 200</t>
  </si>
  <si>
    <t>ไปรุ่น 6</t>
  </si>
  <si>
    <t>มาจาก 74</t>
  </si>
  <si>
    <t>มาจาก 76</t>
  </si>
  <si>
    <t>มาจาก 163</t>
  </si>
  <si>
    <t>มาจาก 164</t>
  </si>
  <si>
    <t>ส่งหลักฐานวันงาน</t>
  </si>
  <si>
    <t>081-2774843</t>
  </si>
  <si>
    <t>มาจาก 60</t>
  </si>
  <si>
    <t>มาจาก 59</t>
  </si>
  <si>
    <t>อาริตา</t>
  </si>
  <si>
    <t>คงจอก</t>
  </si>
  <si>
    <t>วัดนาท่อม</t>
  </si>
  <si>
    <t>ชัยรัตน์</t>
  </si>
  <si>
    <t>ธรรมอภิบาล</t>
  </si>
  <si>
    <t>081-5425963</t>
  </si>
  <si>
    <t>ยกเลิกค่าลงทะเบียนยกให้ณัฐิญา คาโส</t>
  </si>
  <si>
    <t>รุ่น 5 แทนธัญญ์ชยา</t>
  </si>
  <si>
    <t>จ่ายแล้ว</t>
  </si>
  <si>
    <t>แทนธัญญชยา ในรุ่น 4</t>
  </si>
  <si>
    <t>ยกเลิกค่าลงทะเบียนยกให้ณัฐิยา คาโส รุ่น 5</t>
  </si>
  <si>
    <t>7  ซ.17  ถ.ราเมศวร์  ต.คูหาสวรรค์  อ.เมือง  จ.พัทลุง  93000</t>
  </si>
  <si>
    <t>086-2952957</t>
  </si>
  <si>
    <t>57  ถ.ส้มตรีด  ต.คูหาสวรรค์  อ.เมือง  จ.พัทลุง  93000</t>
  </si>
  <si>
    <t>081-0926196</t>
  </si>
  <si>
    <t>มาจาก 57</t>
  </si>
  <si>
    <t>มาจาก 58</t>
  </si>
  <si>
    <t>ประกาศรายชื่อผู้เข้ารับการพัฒนาข้าราชการครูและบุคลากรทางการศึกษา</t>
  </si>
  <si>
    <t>รายชื่อผู้เข้ารับการพัฒนาข้าราชการครูและบุคลากรทางการศึกษา</t>
  </si>
  <si>
    <t>ณ  อาคารเรียน 3  ชั้น 2  คณะศึกษาศาสตร์เดิม</t>
  </si>
  <si>
    <t>มาจาก 184</t>
  </si>
  <si>
    <t>มาจาก 183</t>
  </si>
  <si>
    <t>มาจาก 186</t>
  </si>
  <si>
    <t>สุวาลี</t>
  </si>
  <si>
    <t>จุลเอียด</t>
  </si>
  <si>
    <t>สพม.เขต 15</t>
  </si>
  <si>
    <t>โรงเรียนคณะราษฎรบำรุง อ.เมือง จ.ยะลา</t>
  </si>
  <si>
    <t>คณะราษฎรบำรุง</t>
  </si>
  <si>
    <t>สายวารุณ</t>
  </si>
  <si>
    <t>084-8612898</t>
  </si>
  <si>
    <t>มาจาก 162</t>
  </si>
  <si>
    <t>รุ่นที่ 5  ระหว่างวันที่ 7-10 มิถุนายน 2555</t>
  </si>
  <si>
    <t xml:space="preserve">ก่อนแต่งตั้งให้มีและเลื่อนเป็นวิทยฐานะครูชำนาญการพิเศษ รุ่นที่ 4 </t>
  </si>
  <si>
    <t>087-9248997</t>
  </si>
  <si>
    <t>ดวงจันทร์</t>
  </si>
  <si>
    <t>ย้ายไปรุ่น 6</t>
  </si>
  <si>
    <t>บุญเรือง</t>
  </si>
  <si>
    <t>086-4880460</t>
  </si>
  <si>
    <t>ไม่มีรายชื่อจากเขต ยกเลิก-รับเงินคืนแล้วจากเก๋2 เมื่อวันที่ 1 มิ.ย. 55</t>
  </si>
  <si>
    <t>ชูช่อ</t>
  </si>
  <si>
    <t>อนุบาลเมืองพัทลุง</t>
  </si>
  <si>
    <t>12  ม.11  ต.ควนมะพร้าว  อ.เมือง  จ.พัทลุง  93000</t>
  </si>
  <si>
    <t>082-4386608</t>
  </si>
  <si>
    <t>พกุลกาญจน์</t>
  </si>
  <si>
    <t>เทอดวีระพงศ์</t>
  </si>
  <si>
    <t>147/21  ต.คูหาสวรรค์  อ.เมือง  จ.พัทลุง  93000</t>
  </si>
  <si>
    <t>มาศพร</t>
  </si>
  <si>
    <t>แกล้วทนง</t>
  </si>
  <si>
    <t>ส.บริหารการศึกษาพิเศษ</t>
  </si>
  <si>
    <t>สันติยา</t>
  </si>
  <si>
    <t>439/9  ม.2  ถ.สงขลา-เกาะยอ  ต.พะวง  อ.เมือง  จ.สงขลา  90100</t>
  </si>
  <si>
    <t>081-5435744</t>
  </si>
  <si>
    <t>วรางคณา</t>
  </si>
  <si>
    <t>เจริญภักดี</t>
  </si>
  <si>
    <t>โรงเรียนสงขลาปัญญานุกูล 439/9  ม.2  ถ.สงขลา-เกาะยอ  ต.พะวง  อ.เมือง  จ.สงขลา  90100</t>
  </si>
  <si>
    <t>084-8627779</t>
  </si>
  <si>
    <t>มัณฑิตา</t>
  </si>
  <si>
    <t>ธนาธรธนิน</t>
  </si>
  <si>
    <t>17  ถ.จันทรนิเวศน์  ซ.2  ต.หาดใหญ่  อ.หาดใหญ่  จ.สงขลา  90110</t>
  </si>
  <si>
    <t>086-2972187</t>
  </si>
  <si>
    <t>โกสุม</t>
  </si>
  <si>
    <t>วรรณเมธี</t>
  </si>
  <si>
    <t>087-3940008</t>
  </si>
  <si>
    <t>พวงแก้ว</t>
  </si>
  <si>
    <t>ผอมนุ่ม</t>
  </si>
  <si>
    <t>178/14  ซ.10  ถ.พัฒนา  ต.คูหาสวรรค์  อ.เมือง  จ.พัทลุง  93000</t>
  </si>
  <si>
    <t>084-6913832</t>
  </si>
  <si>
    <t>วรรณชนก</t>
  </si>
  <si>
    <t>แก้วประดิษฐ์</t>
  </si>
  <si>
    <t>243/6  ถ.ไชยบุรี  ต.คูหาสวรรค์  อ.เมือง  จ.พัทลุง  93000</t>
  </si>
  <si>
    <t>081-5410292</t>
  </si>
  <si>
    <t>แก้วประดับ</t>
  </si>
  <si>
    <t>081-9900054</t>
  </si>
  <si>
    <t>ณัฐวดี</t>
  </si>
  <si>
    <t>081-8964838</t>
  </si>
  <si>
    <t>ไปรุ่น 5</t>
  </si>
  <si>
    <t>มาจาก 226</t>
  </si>
  <si>
    <t>หนูชู</t>
  </si>
  <si>
    <t>194  ม.13  ต.ควนมะพร้าว  อ.เมือง  จ.พัทลุง  93000</t>
  </si>
  <si>
    <t>086-2736549</t>
  </si>
  <si>
    <t>สำเนียง</t>
  </si>
  <si>
    <t>จีนปาน</t>
  </si>
  <si>
    <t>243  ม.3  ต.บ้านนา  อ.ศรีนครินทร์  จ.พัทลุง  93000</t>
  </si>
  <si>
    <t>087-8371238</t>
  </si>
  <si>
    <t>ขุนรักษ์</t>
  </si>
  <si>
    <t>5  ม.2  ต.เขาเจียก  อ.เมือง  จ.พัทลุง  93000</t>
  </si>
  <si>
    <t>081-0948306</t>
  </si>
  <si>
    <t>สพม. 13</t>
  </si>
  <si>
    <t>รัษฎานุประดิษฐ์อนุสรณ์</t>
  </si>
  <si>
    <t>24/6  ม.4  ต.วังมะปรางเหนือ  อ.วังวิเศษ  จ.ตรัง  92220</t>
  </si>
  <si>
    <t>081-0882688</t>
  </si>
  <si>
    <t>ทองดียิ่ง</t>
  </si>
  <si>
    <t>94 ม.8  ต.เขาวิเศษ  อ.วังวิเศษ  จ.ตรัง</t>
  </si>
  <si>
    <t>083-5237100</t>
  </si>
  <si>
    <t>หลงละเลิง</t>
  </si>
  <si>
    <t>106/10  ถ.รัษฎา  อ.เมืองตรัง  จ.ตรัง  92000</t>
  </si>
  <si>
    <t>082-5399144</t>
  </si>
  <si>
    <t>นาฏยา</t>
  </si>
  <si>
    <t>99/16  ซ.2  ม.5  หมู่บ้านเมืองทอง  ต.นาตาล่วง  อ.เมืองตรัง  จ.ตรัง  92000</t>
  </si>
  <si>
    <t>089-5889956</t>
  </si>
  <si>
    <t>ใจบุญ</t>
  </si>
  <si>
    <t>208  ม.7  ต.วังมะปรางเหนือ  อ.วังวิเศษ  จ.ตรัง</t>
  </si>
  <si>
    <t>081-8956408</t>
  </si>
  <si>
    <t>ณัฐนันท์</t>
  </si>
  <si>
    <t>เล่งล้วน</t>
  </si>
  <si>
    <t>086-5961842</t>
  </si>
  <si>
    <t>กิ้มจ้อง</t>
  </si>
  <si>
    <t xml:space="preserve">90  ม.6  ต.เขาวิเศษ  อ.วังวิเศษ  จ.ตรัง  </t>
  </si>
  <si>
    <t>086-2783476</t>
  </si>
  <si>
    <t>วินิต</t>
  </si>
  <si>
    <t>คงหน่อ</t>
  </si>
  <si>
    <t>36  ม.1  ต.อ่าวตง  อ.วังวิเศษ  จ.ตรัง  92220</t>
  </si>
  <si>
    <t>075-296566</t>
  </si>
  <si>
    <t>สังข์สุข</t>
  </si>
  <si>
    <t>193  ม.2  ต.บางกุ้ง  อ.ห้วยยอด  จ.ตรัง</t>
  </si>
  <si>
    <t>087-27069309</t>
  </si>
  <si>
    <t>ยุทธชัย</t>
  </si>
  <si>
    <t>แก้วสารทอง</t>
  </si>
  <si>
    <t>99/170  ม.5  ต.นาตาล่วง  อ.เมือง  จ.ตรัง  92000</t>
  </si>
  <si>
    <t>081-2712287</t>
  </si>
  <si>
    <t>สงชู</t>
  </si>
  <si>
    <t>292  ม.7  ต.โตนดด้วน  อ.ควนขนุน  จ.พัทลุง  93110</t>
  </si>
  <si>
    <t>081-7383238</t>
  </si>
  <si>
    <t>35  ม.6  ต.ชะมวง  อ.ควนขนุน  จ.พัทลุง  93110</t>
  </si>
  <si>
    <t>080-8745869</t>
  </si>
  <si>
    <t>เสาวภาคย์</t>
  </si>
  <si>
    <t>ปานแก้ว</t>
  </si>
  <si>
    <t>62  ม.5  ต.โตนดด้วน  อ.ควนขนุน  จ.พัทลุง  93110</t>
  </si>
  <si>
    <t>086-2844911</t>
  </si>
  <si>
    <t>สุภนิจ</t>
  </si>
  <si>
    <t>ทิพยศุภลักษณ์</t>
  </si>
  <si>
    <t>186/19  ม.10  ต.ท่าเรือ  อ.เมือง  จ.นครศรีธรรมราช  80000</t>
  </si>
  <si>
    <t>089-1802282</t>
  </si>
  <si>
    <t>สุขนุ่น</t>
  </si>
  <si>
    <t>176  ม.3  ต.ดอนประดู่  อ.ปากพะยูน  จ.พัทลุง</t>
  </si>
  <si>
    <t>บินดิน</t>
  </si>
  <si>
    <t>239  ม.1  ต.ป่าบอน  อ.ป่าบอน  จ.พัทลุง</t>
  </si>
  <si>
    <t>088-3881900</t>
  </si>
  <si>
    <t>ประเสริฐ</t>
  </si>
  <si>
    <t>วัดท่าสำเภาใต้</t>
  </si>
  <si>
    <t>127  ม.5  ต.ควนขนุน  อ.ควนขนุน  จ.พัทลุง  93110</t>
  </si>
  <si>
    <t>หมอกม่วง</t>
  </si>
  <si>
    <t>122  ม.2  ต.ลำปำ  อ.เมือง  จ.พัทลุง  93000</t>
  </si>
  <si>
    <t>084-7488739</t>
  </si>
  <si>
    <t>ชูวิวัฒน์รัตนกุล</t>
  </si>
  <si>
    <t>ศรีเกตุสมบุญ</t>
  </si>
  <si>
    <t>ทองนวล</t>
  </si>
  <si>
    <t>286  ม.3  ต.พนางตุง  อ.ควนขนุน  จ.พัทลุง  93150</t>
  </si>
  <si>
    <t>089-8781458</t>
  </si>
  <si>
    <t>ฝากเงินไปกับนางอุษา ภัติศิริ</t>
  </si>
  <si>
    <t>ย้ายไป 5</t>
  </si>
  <si>
    <t>จองรุ่น 6</t>
  </si>
  <si>
    <t>089-8696826</t>
  </si>
  <si>
    <t>ไสว</t>
  </si>
  <si>
    <t>หมวดมณี</t>
  </si>
  <si>
    <t>78-79  จรูญธรรม  อ.เมือง  จ.พัทลุง  93000</t>
  </si>
  <si>
    <t>081-3685659</t>
  </si>
  <si>
    <t>โรจนา</t>
  </si>
  <si>
    <t>ชุมคล้าย</t>
  </si>
  <si>
    <t>170  ม.1  ต.ควนมะพร้าว  อ.เมือง  จ.พัทลุง  93000</t>
  </si>
  <si>
    <t>083-6524293</t>
  </si>
  <si>
    <t>พัชรี</t>
  </si>
  <si>
    <t>กาลานุสนธิ์</t>
  </si>
  <si>
    <t>245/5  ถ.วีรศักดิ์ราษฎร์พัฒนา  ต.คูหาสวรรค์  อ.เมือง  จ.พัทลุง</t>
  </si>
  <si>
    <t>086-6951618</t>
  </si>
  <si>
    <t>ขาวเผือก</t>
  </si>
  <si>
    <t>24  ม.5  ต.ชัยบุรี  อ.เมือง  จ.พัทลุง  93000</t>
  </si>
  <si>
    <t>086-9695205</t>
  </si>
  <si>
    <t>ฉมปราง</t>
  </si>
  <si>
    <t>ทองสังขพันธ์</t>
  </si>
  <si>
    <t>131/36  ม.3  ต.พญาขัน  อ.เมือง  จ.พัทลุง  93000</t>
  </si>
  <si>
    <t>089-1979508</t>
  </si>
  <si>
    <t>เบญจพร</t>
  </si>
  <si>
    <t>สุรสีห์เรืองชัย</t>
  </si>
  <si>
    <t>086-9024418</t>
  </si>
  <si>
    <t>086-8012016</t>
  </si>
  <si>
    <t>สมแก้ว</t>
  </si>
  <si>
    <t>089-4666771</t>
  </si>
  <si>
    <t>มรกต</t>
  </si>
  <si>
    <t>เดชชาญชัย</t>
  </si>
  <si>
    <t>089-7387050</t>
  </si>
  <si>
    <t>จันทรา</t>
  </si>
  <si>
    <t>113  ม.8  ต.ควนมะพร้าว  อ.เมือง  จ.พัทลุง  93000</t>
  </si>
  <si>
    <t>087-3993046</t>
  </si>
  <si>
    <t>จันทร์โถ</t>
  </si>
  <si>
    <t>70/5  ถ.แช่มสกลอุทิศ  อ.กันตัง  จ.ตรัง</t>
  </si>
  <si>
    <t>086-9531930</t>
  </si>
  <si>
    <t>พานิชกรณ์</t>
  </si>
  <si>
    <t>42/5  ถ.น้ำผุด  ต.ทับเที่ยง  อ.เมือง  จ.ตรัง</t>
  </si>
  <si>
    <t>มาจาก 37</t>
  </si>
  <si>
    <t>มาจาก 38</t>
  </si>
  <si>
    <t>วิเศษลักษณ์</t>
  </si>
  <si>
    <t>เตื้องวิวัฒน์</t>
  </si>
  <si>
    <t>สพม.11</t>
  </si>
  <si>
    <t>มาบอำมฤตวิทยา</t>
  </si>
  <si>
    <t>081-5793451</t>
  </si>
  <si>
    <t>ปิยะนุช</t>
  </si>
  <si>
    <t>สุวรรณพัฒน์</t>
  </si>
  <si>
    <t>24/201  ถ.วัดนิโครธ  อ.เมือง  จ.ตรัง  92000</t>
  </si>
  <si>
    <t>สายใจ</t>
  </si>
  <si>
    <t>86/52  ถ.โคกขัน  อ.เมือง  จ.ตรัง</t>
  </si>
  <si>
    <t>081-5355798</t>
  </si>
  <si>
    <t>ลัลธริมา</t>
  </si>
  <si>
    <t>จรุงเกียรติกุล</t>
  </si>
  <si>
    <t>42  ถ.ตรังคภูมิ  อ.กันตัง  จ.ตรัง</t>
  </si>
  <si>
    <t>087-4684796</t>
  </si>
  <si>
    <t>ปรียะวัฒ</t>
  </si>
  <si>
    <t>เลิศภูวิวัฒน์</t>
  </si>
  <si>
    <t>ยกเลิก-คืนเงินไปกับเพื่อน</t>
  </si>
  <si>
    <t>มาจาก 247</t>
  </si>
  <si>
    <t>มาจาก 248</t>
  </si>
  <si>
    <t>รายชื่อมาทางเมล์แล้ว</t>
  </si>
  <si>
    <t>ชื่อมาทางเมล์</t>
  </si>
  <si>
    <t>เลื่อนเป็นรุ่นที่ 7</t>
  </si>
  <si>
    <t>มาจาก 192</t>
  </si>
  <si>
    <t>มาจาก 249</t>
  </si>
  <si>
    <t>สุชาดา</t>
  </si>
  <si>
    <t>ชาทอง</t>
  </si>
  <si>
    <t>บ้านหน้าควนลัง (ราษฎร์ธานี)</t>
  </si>
  <si>
    <t>อารีย์สันติชัย</t>
  </si>
  <si>
    <t>มากสังข์</t>
  </si>
  <si>
    <t>089-9775868</t>
  </si>
  <si>
    <t>พรเพ็ญ</t>
  </si>
  <si>
    <t>พัฒนพงศ์</t>
  </si>
  <si>
    <t>จงดี</t>
  </si>
  <si>
    <t>บุญเกิด</t>
  </si>
  <si>
    <t>บ้านคลองหวะ (ทวีรัตน์ราษฎร์บำรุง)</t>
  </si>
  <si>
    <t>087-2974922</t>
  </si>
  <si>
    <t>เพื่อโทรมาว่าขอเข้า</t>
  </si>
  <si>
    <t>ชื่อมาแล้วเมื่อ มิ.ย. 55</t>
  </si>
  <si>
    <t>โรงเรียนรัษฎานุประดิษฐ์อนุสรณ์  ต.วังมะปรางเหนือ  อ.วังวิเศษ  จ.ตรัง</t>
  </si>
  <si>
    <t>คุณวุฒิการศึกษาสูงสุด</t>
  </si>
  <si>
    <t>tok_pat@windowlives.com</t>
  </si>
  <si>
    <t>มาจากรุ่น 6</t>
  </si>
  <si>
    <t>สถาพร</t>
  </si>
  <si>
    <t>ร่วมเจริญ</t>
  </si>
  <si>
    <t>089-6516755</t>
  </si>
  <si>
    <t>มาณิตย์</t>
  </si>
  <si>
    <t>คดีพิศาล</t>
  </si>
  <si>
    <t>081-2086762</t>
  </si>
  <si>
    <t>21/22  ถ.วัดนิโครธ  ต.ทับเที่ยง  อ.เมือง  จ.ตรัง</t>
  </si>
  <si>
    <t>40  ถ.เทศบาล 12  ต.นาโยงเหนือ  อ.นาโยง  จ.ตรัง</t>
  </si>
  <si>
    <t>สงขลาพัฒนาปัญญา</t>
  </si>
  <si>
    <t>โรงเรียนกันตังพิทยากร</t>
  </si>
  <si>
    <t>084-6254336</t>
  </si>
  <si>
    <t>รายชื่อมาแล้ว เมื่อ 13 มิ.ย. 55</t>
  </si>
  <si>
    <t>เงินละเอียด</t>
  </si>
  <si>
    <t>แก้วเพ็ชร</t>
  </si>
  <si>
    <t>มาจาก 73</t>
  </si>
  <si>
    <t>โอนเงินคืนแล้ว</t>
  </si>
  <si>
    <t>ลลิดา</t>
  </si>
  <si>
    <t>พสุธา</t>
  </si>
  <si>
    <t>บุญตา</t>
  </si>
  <si>
    <t>ธรรมศรี</t>
  </si>
  <si>
    <t>จันคง</t>
  </si>
  <si>
    <t>คงช่วย</t>
  </si>
  <si>
    <t>บินรินทร์</t>
  </si>
  <si>
    <t>สมคิด</t>
  </si>
  <si>
    <t>โรงเรียนวัดพรุพ้อ  อ.ป่าบอน  จ.พัทลุง</t>
  </si>
  <si>
    <t>ขิ้ม</t>
  </si>
  <si>
    <t>จิตนุรักษ์</t>
  </si>
  <si>
    <t>หนูราช</t>
  </si>
  <si>
    <t>พรภิมล</t>
  </si>
  <si>
    <t>อุไรวงศ์</t>
  </si>
  <si>
    <t>โสพิกุล</t>
  </si>
  <si>
    <t>เผือกสม</t>
  </si>
  <si>
    <t>โรงเรียนบ้านควนโคกยา  อ.เขาชัยสน  จ.พัทลุง</t>
  </si>
  <si>
    <t>มณฑิรา</t>
  </si>
  <si>
    <t>วังร่ม</t>
  </si>
  <si>
    <t>สุธัญญา</t>
  </si>
  <si>
    <t>เทพเกื้อ</t>
  </si>
  <si>
    <t>อรุณา</t>
  </si>
  <si>
    <t>วชิราภากร</t>
  </si>
  <si>
    <t>บ้านหารเทา</t>
  </si>
  <si>
    <t>โรงเรียนบ้านหารเทา  อ.ปากพะยูน  จ.พัทลุง</t>
  </si>
  <si>
    <t>จรรจิรา</t>
  </si>
  <si>
    <t>คงบัว</t>
  </si>
  <si>
    <t>เพชรขวัญ</t>
  </si>
  <si>
    <t>สุคล</t>
  </si>
  <si>
    <t>โรงเรียนบ้านทุ่งนารี  อ.ป่าบอน  จ.พัทลุง</t>
  </si>
  <si>
    <t>พงศ์ขจร</t>
  </si>
  <si>
    <t>พัฒนพงษ์</t>
  </si>
  <si>
    <t>สมเพชร</t>
  </si>
  <si>
    <t>สันอี</t>
  </si>
  <si>
    <t>ศิริมุสิกะ</t>
  </si>
  <si>
    <t>ชูชัย</t>
  </si>
  <si>
    <t>เจริญตา</t>
  </si>
  <si>
    <t>โรงเรียนบ้านด่านโลด  ม.3  ต.แม่ขรี  อ.ตะโหมด  จ.พัทลุง</t>
  </si>
  <si>
    <t>สุนิสา</t>
  </si>
  <si>
    <t>แก้วแพรก</t>
  </si>
  <si>
    <t>วารี</t>
  </si>
  <si>
    <t>นวลสนอง</t>
  </si>
  <si>
    <t>186  ม.4  ต.ตะโหมด  อ.ตะโหมด  จ.พัทลุง</t>
  </si>
  <si>
    <t>086-2968159</t>
  </si>
  <si>
    <t>พรหมแก้ว</t>
  </si>
  <si>
    <t>วัดไทรพอน</t>
  </si>
  <si>
    <t>โรงเรียนวัดไทรพอน  ม.9  ต.ดอนประดู่  อ.ปากพะยูน  จ.พัทลุง</t>
  </si>
  <si>
    <t>สุรภี</t>
  </si>
  <si>
    <t>โรงเรียนวัดโหล๊ะจันกระ  ม.6  ต.ตะโหมด  อ.ตะโหมด  จ.พัทลุง</t>
  </si>
  <si>
    <t>เพ็ญจำรัส</t>
  </si>
  <si>
    <t>เกิดชุมทอง</t>
  </si>
  <si>
    <t>ขวัญปลอด</t>
  </si>
  <si>
    <t>สุทธิวรรณ</t>
  </si>
  <si>
    <t>ดำเรือง</t>
  </si>
  <si>
    <t>สายพิน</t>
  </si>
  <si>
    <t>วงศ์สวัสดิ์</t>
  </si>
  <si>
    <t>วาฮับ</t>
  </si>
  <si>
    <t>ดมเด็น</t>
  </si>
  <si>
    <t>เสาวคนธ์</t>
  </si>
  <si>
    <t>บิลยะแม</t>
  </si>
  <si>
    <t>ไชยโยธา</t>
  </si>
  <si>
    <t>บุญโยม</t>
  </si>
  <si>
    <t>บ้านท่านางพรหม</t>
  </si>
  <si>
    <t>โรงเรียนบ้านท่านางพรหม  ม.8  ต.เขาชัยสน  อ.เขาชัยสน  จ.พัทลุง</t>
  </si>
  <si>
    <t>สุดารัตน์</t>
  </si>
  <si>
    <t>สุขจุล</t>
  </si>
  <si>
    <t>บ้านลานช้างมิตรภาพที่ 45</t>
  </si>
  <si>
    <t>โรงเรียนบ้านลานช้างมิตรภาพที่ 45  ม.7  ต.เขาชัยสน  อ.เขาชัยสน  จ.พัทลุง</t>
  </si>
  <si>
    <t>จุติพร</t>
  </si>
  <si>
    <t>ช่วยพิชัย</t>
  </si>
  <si>
    <t>วัดหัวเขาชัยสน</t>
  </si>
  <si>
    <t>โรงเรียนวัดหัวเขาชัยสน  ม.3  ต.เขาชัยสน  อ.เขาชัยสน  จ.พัทลุง</t>
  </si>
  <si>
    <t>ศุภลักษณ์</t>
  </si>
  <si>
    <t>วงศ์รักษา</t>
  </si>
  <si>
    <t>ณรงค์</t>
  </si>
  <si>
    <t>ณัฏฐนิช</t>
  </si>
  <si>
    <t>นุ้ยสุด</t>
  </si>
  <si>
    <t>โรงเรียนบ้านพรุนายขาว  ม.7  ต.คลองใหญ่  อ.ตะโหมด  จ.พัทลุง</t>
  </si>
  <si>
    <t>จิรพรรณ</t>
  </si>
  <si>
    <t>อันทเกตุ</t>
  </si>
  <si>
    <t>สุเอมอร</t>
  </si>
  <si>
    <t>สุดเรือง</t>
  </si>
  <si>
    <t>ขวัญสกุล</t>
  </si>
  <si>
    <t>วรณี</t>
  </si>
  <si>
    <t>สุขทอง</t>
  </si>
  <si>
    <t>วัดโพธิยารามโรงเรียนวัดโพธิยาราม</t>
  </si>
  <si>
    <t>โรงเรียนวัดโพธิยาราม  ม.4  ต.ควนขนุน  อ.เขาชัยสน  อ.ตะโหมด  จ.พัทลุง</t>
  </si>
  <si>
    <t>จำนง</t>
  </si>
  <si>
    <t>บ้านโพธิ์</t>
  </si>
  <si>
    <t>โรงเรียนบ้านโพธิ์  ม.4  ต.ปากพะยูน  อ.ปากพะยูน  จ.พัทลุง</t>
  </si>
  <si>
    <t>บุญเสริม</t>
  </si>
  <si>
    <t>แก้ววิเศษ</t>
  </si>
  <si>
    <t>โรงเรียนไทยรัฐวิทยา 23  ม.2  ต.หานโพธิ์  อ.เขาชัยสน  จ.พัทลุง</t>
  </si>
  <si>
    <t>ลำยงค์</t>
  </si>
  <si>
    <t>จันทร์ขาว</t>
  </si>
  <si>
    <t>คงฤทธิ์</t>
  </si>
  <si>
    <t>อำพล</t>
  </si>
  <si>
    <t>จีระพันธ์</t>
  </si>
  <si>
    <t>กัญทิมา</t>
  </si>
  <si>
    <t>ทองเต็ม</t>
  </si>
  <si>
    <t>สพป.สงขลา เขต 3</t>
  </si>
  <si>
    <t>083-1926614</t>
  </si>
  <si>
    <t>เกษมไชยานันท์</t>
  </si>
  <si>
    <t>95  ม.1  ต.นาทวี  อ.นาทวี  จ.สงขลา  90160</t>
  </si>
  <si>
    <t>084-7474264</t>
  </si>
  <si>
    <t>อรนุช</t>
  </si>
  <si>
    <t>ปิ่นทองพันธุ์</t>
  </si>
  <si>
    <t>160/1  ม.9  ต.ท่าม่วง  อ.เทพา  จ.สงขลา  90260</t>
  </si>
  <si>
    <t>087-2874302</t>
  </si>
  <si>
    <t>ราชแก้ว</t>
  </si>
  <si>
    <t>120  ม.13  ต.ท่าม่วง  อ.เทพา  จ.สงขลา  90260</t>
  </si>
  <si>
    <t>080-5427541</t>
  </si>
  <si>
    <t>สมเสริญ</t>
  </si>
  <si>
    <t>สังข์ไข</t>
  </si>
  <si>
    <t>178  ม.13  ต.ท่าม่วง  อ.เทพา  จ.สงขลา  90260</t>
  </si>
  <si>
    <t>081-8982160</t>
  </si>
  <si>
    <t>สุภา</t>
  </si>
  <si>
    <t>เส็นธนู</t>
  </si>
  <si>
    <t>สังวาลย์วิท 2</t>
  </si>
  <si>
    <t>139  ถ.ป้อม 1  ต.ปาดังเบซาร์  อ.สะเดา  จ.สงขลา  90240</t>
  </si>
  <si>
    <t>089-9756547</t>
  </si>
  <si>
    <t>ทิวาพร</t>
  </si>
  <si>
    <t>คงบ้านควน</t>
  </si>
  <si>
    <t>9  ม.3  ต.ท่าหมอไทร  อ.จะนะ  จ.สงขลา</t>
  </si>
  <si>
    <t>089-9772258</t>
  </si>
  <si>
    <t>สะหะคะโร</t>
  </si>
  <si>
    <t>ชุมชนนิคมสร้างตนเองเทพา</t>
  </si>
  <si>
    <t>124  ม.3  ต.วังใหญ่  อ.เทพา  จ.สงขลา</t>
  </si>
  <si>
    <t>081-8987240</t>
  </si>
  <si>
    <t>พรศรี</t>
  </si>
  <si>
    <t>วงศ์ไกร</t>
  </si>
  <si>
    <t>155/1  ม.2  ต.ท่าม่วง  อ.เทพา  จ.สงขลา  90260</t>
  </si>
  <si>
    <t>081-2768678</t>
  </si>
  <si>
    <t>084-8595953</t>
  </si>
  <si>
    <t>วิลาส</t>
  </si>
  <si>
    <t>บ้านทุ่งไม้ด้วน 1</t>
  </si>
  <si>
    <t>โรงเรียนบ้านทุ่งไม้ด้วน  ต.ปาดังเบซาร์  อ.สะเดา  จ.สงขลา</t>
  </si>
  <si>
    <t>083-3992292</t>
  </si>
  <si>
    <t>เสนากัลป์</t>
  </si>
  <si>
    <t>บ้านป่าชิง</t>
  </si>
  <si>
    <t>80/100  ม.5  ซ.แสงจันทร์  ต.เขารูปช้าง  อ.เมือง  จ.สงขลา  90000</t>
  </si>
  <si>
    <t>วัดสุนทราวาส</t>
  </si>
  <si>
    <t>089-5970414</t>
  </si>
  <si>
    <t>ศรีวิพัฒน์</t>
  </si>
  <si>
    <t>188  ม.6  ต.ปันแต  อ.ควนขนุน  จ.พัทลุง  93110</t>
  </si>
  <si>
    <t>087-2852891</t>
  </si>
  <si>
    <t>นวลแก้ว</t>
  </si>
  <si>
    <t>สมวงศ์</t>
  </si>
  <si>
    <t>20  ซ.1  ถ.นิ่มอรุณอุทิศ  อ.เมือง  จ.พัทลุง  93000</t>
  </si>
  <si>
    <t>086-6860827</t>
  </si>
  <si>
    <t>รุ้งลาวัลย์</t>
  </si>
  <si>
    <t>10  ซ.4/4  ถ.ไชยบุรี  ต.คูหาสวรรค์  อ.เมือง  จ.พัทลุง  93000</t>
  </si>
  <si>
    <t>086-2973069</t>
  </si>
  <si>
    <t>ชูแสง</t>
  </si>
  <si>
    <t>086-7492914</t>
  </si>
  <si>
    <t>นุลัดตา</t>
  </si>
  <si>
    <t>ไชยรุต</t>
  </si>
  <si>
    <t>080-6931201</t>
  </si>
  <si>
    <t>สุรพา</t>
  </si>
  <si>
    <t>อ่อนศรีแก้ว</t>
  </si>
  <si>
    <t>39  ถ.ไชยบุรี  ซ.1  ต.คูหาสวรรค์  อ.เมือง  จ.พัทลุง  93000</t>
  </si>
  <si>
    <t>086-9606584</t>
  </si>
  <si>
    <t>ดอกสร้อย</t>
  </si>
  <si>
    <t>ธนสิทธิสวัสดิ์</t>
  </si>
  <si>
    <t>41  ถ.ไชยบุรี  ซ.1  ต.คูหาสวรรค์  อ.เมือง  จ.พัทลุง  93000</t>
  </si>
  <si>
    <t>083-1944518</t>
  </si>
  <si>
    <t>อินทรภักดิ์</t>
  </si>
  <si>
    <t>153  ม.11  ต.ควนมะพร้าว  อ.เมือง  จ.พัทลุง  93000</t>
  </si>
  <si>
    <t>089-8782611</t>
  </si>
  <si>
    <t>เธียรสุรารักษ์</t>
  </si>
  <si>
    <t>154  ม.4  ต.พนมวังก์  อ.ควนขนุน  จ.พัทลุง  93110</t>
  </si>
  <si>
    <t>081-7666228</t>
  </si>
  <si>
    <t>ทศพร</t>
  </si>
  <si>
    <t>ตันติกานต์กุล</t>
  </si>
  <si>
    <t>132  ม.2  ต.ท่าแค  อ.เมือง  จ.พัทลุง  93000</t>
  </si>
  <si>
    <t>089-5972641</t>
  </si>
  <si>
    <t>จ.ส.ต.</t>
  </si>
  <si>
    <t>นุ้ยเกลี้ยง</t>
  </si>
  <si>
    <t>โรงเรียนวัดร่มเมือง  อ.ศรีนครินทร์  จ.พัทลุง  93000</t>
  </si>
  <si>
    <t>089-8779629</t>
  </si>
  <si>
    <t>สุทิศา</t>
  </si>
  <si>
    <t>ชัยด้วง</t>
  </si>
  <si>
    <t>วัดเขาอ้อ</t>
  </si>
  <si>
    <t>25/8  ถ.ยุติธรรม  ต.คูหาสวรรค์  อ.เมือง  จ.พัทลุง  93000</t>
  </si>
  <si>
    <t>สงจันทร์</t>
  </si>
  <si>
    <t>วัดโอ่</t>
  </si>
  <si>
    <t>166  ม.6  ต.นาท่อม  อ.เมือง  จ.พัทลุง  93000</t>
  </si>
  <si>
    <t>084-6376976</t>
  </si>
  <si>
    <t>เปี่ยมจิต</t>
  </si>
  <si>
    <t>รังษีสว่าง</t>
  </si>
  <si>
    <t>105  ม.8  ต.เขาเจียก  อ.เมือง  จ.พัทลุง  93000</t>
  </si>
  <si>
    <t>086-2842238</t>
  </si>
  <si>
    <t>จารุวรรณ</t>
  </si>
  <si>
    <t>จันทระ</t>
  </si>
  <si>
    <t>13  ซ.กรกมล  ถ.พัฒนา  ต.คูหาสวรรค์  อ.เมือง  จ.พัทลุง  93000</t>
  </si>
  <si>
    <t>086-6830670</t>
  </si>
  <si>
    <t>สุภลักษณ์</t>
  </si>
  <si>
    <t>สพป.กาญจนบุรี เขต 3</t>
  </si>
  <si>
    <t>แก่งจอ</t>
  </si>
  <si>
    <t>โรงเรียนบ้านแก่งจอ  หมู่ 4  ต.ไทรโยค  อ.ไทรโยค  จ.กาญจนบุรี  71150</t>
  </si>
  <si>
    <t>บุบผาชาติ</t>
  </si>
  <si>
    <t>พร้อมมูล</t>
  </si>
  <si>
    <t>089-6585611</t>
  </si>
  <si>
    <t>เมฆนิล</t>
  </si>
  <si>
    <t>086-9555692</t>
  </si>
  <si>
    <t>เหมบุปผกะ</t>
  </si>
  <si>
    <t>086-5971974</t>
  </si>
  <si>
    <t>วัดบ้านพร้าว</t>
  </si>
  <si>
    <t>โรงเรียนวัดบ้านพร้าว</t>
  </si>
  <si>
    <t>087-8379537</t>
  </si>
  <si>
    <t>สุภารัตน์</t>
  </si>
  <si>
    <t>พรหมปาน</t>
  </si>
  <si>
    <t>วัดโลกา</t>
  </si>
  <si>
    <t>โรงเรียนวัดโลกา</t>
  </si>
  <si>
    <t>081-8962406</t>
  </si>
  <si>
    <t>กมลรัตน์</t>
  </si>
  <si>
    <t>ชูเพชร</t>
  </si>
  <si>
    <t>สพป.ยะลา เขต 2</t>
  </si>
  <si>
    <t>107/2  ถ.สุขยางค์ 2  อ.เมือง  จ.ยะลา</t>
  </si>
  <si>
    <t>087-2890118</t>
  </si>
  <si>
    <t>จำเรียง</t>
  </si>
  <si>
    <t>ถมทอง</t>
  </si>
  <si>
    <t>154/1  ม.4  ต.หน้าถ้ำ  อ.เมือง  จ.ยะลา</t>
  </si>
  <si>
    <t>073-250299</t>
  </si>
  <si>
    <t>ธนัญดา</t>
  </si>
  <si>
    <t>โภคบุตร</t>
  </si>
  <si>
    <t>สพม.14</t>
  </si>
  <si>
    <t>42/1  ม.3  ต.น้ำผุด  อ.เมือง  จ.พังงา</t>
  </si>
  <si>
    <t>087-8851170</t>
  </si>
  <si>
    <t>ธนัญญา</t>
  </si>
  <si>
    <t>สตรีภูเก็ต</t>
  </si>
  <si>
    <t xml:space="preserve">1/58  ซ.3  ถ.ผู้ใหญ่บ้าน  อ.เมือง  จ.ภูเก็ต  </t>
  </si>
  <si>
    <t>089-4729825</t>
  </si>
  <si>
    <t>สุจนีย์</t>
  </si>
  <si>
    <t>ตันประดิษฐ์</t>
  </si>
  <si>
    <t>34/2  ถ.พัมนา  ต.ตลาดเหนือ  อ.เมือง  จ.ภูเก็ต</t>
  </si>
  <si>
    <t>081-5380472</t>
  </si>
  <si>
    <t>นวลศรี</t>
  </si>
  <si>
    <t>อรรจนพงศา</t>
  </si>
  <si>
    <t>96  ม.6  ซ.สามัคคี 2  ถ.เยาวราช  ต.รัชฎา  อ.เมือง  จ.ภูเก็ต</t>
  </si>
  <si>
    <t>089-4752790</t>
  </si>
  <si>
    <t>หมันหนุน</t>
  </si>
  <si>
    <t>102/5  ม.3  ต.บางเป้า  อ.กันตัง  จ.ตรัง  92110</t>
  </si>
  <si>
    <t>087-2670177</t>
  </si>
  <si>
    <t>วราภรณ์</t>
  </si>
  <si>
    <t>เย็นใจ</t>
  </si>
  <si>
    <t>24/64  ถ.สากลสถานพิทักษ์  ต.กันตัง  อ.กันตัง  จ.ตรัง</t>
  </si>
  <si>
    <t>086-1203162</t>
  </si>
  <si>
    <t>อ่อนชื่นจิตร</t>
  </si>
  <si>
    <t>195  ม.1  ต.วังคีรี  อ.ห้วยยอด  จ.ตรัง  92210</t>
  </si>
  <si>
    <t>089-9706993</t>
  </si>
  <si>
    <t>ลิ้มฉุ้น</t>
  </si>
  <si>
    <t>278  ม.3  ต.ห้วยยอด  อ.ห้วยยอด  จ.ตรัง</t>
  </si>
  <si>
    <t>083-5900688</t>
  </si>
  <si>
    <t>พิไลวรรณ</t>
  </si>
  <si>
    <t>เพชรคง</t>
  </si>
  <si>
    <t>128  ม.9  ต.นาวง  อ.ห้วยยอด  จ.ตรัง</t>
  </si>
  <si>
    <t>086-6918328</t>
  </si>
  <si>
    <t>วารีย์</t>
  </si>
  <si>
    <t>ป่ากว้าง</t>
  </si>
  <si>
    <t>โรงเรียนสามัคคีศึกษา</t>
  </si>
  <si>
    <t>088-7625898</t>
  </si>
  <si>
    <t>จิรพันธ์</t>
  </si>
  <si>
    <t>สินไชย</t>
  </si>
  <si>
    <t>78/3  ถ.น้ำผุด  อ.เมือง  จ.ตรัง  92000</t>
  </si>
  <si>
    <t>089-5947419</t>
  </si>
  <si>
    <t>หทัยทิพย์</t>
  </si>
  <si>
    <t>เพ็งลำ</t>
  </si>
  <si>
    <t>วิเชียรมาตุ 2</t>
  </si>
  <si>
    <t>54/7  ม.1  ถ.ตรัง-ปะเหลียน  ต.ย่านตาขาว  อ.ย่านตาขาว  จ.ตรัง</t>
  </si>
  <si>
    <t>084-1916977</t>
  </si>
  <si>
    <t>จินตนา</t>
  </si>
  <si>
    <t>ช่วยเรือง</t>
  </si>
  <si>
    <t>95  ม.4  ต.เกาะเปีย  อ.ย่านตาขาว  จ.ตรัง  92140</t>
  </si>
  <si>
    <t>084-4408725</t>
  </si>
  <si>
    <t>เพชรลันดา</t>
  </si>
  <si>
    <t>โชติกมาศ</t>
  </si>
  <si>
    <t>84  ม.2  ต.ควนธานี  อ.กันตัง  จ.ตรัง  92110</t>
  </si>
  <si>
    <t>เพชรหิน</t>
  </si>
  <si>
    <t>โรงเรียวิเชียรมาตุ 2  เลขที่ 259  ม.4  ต.โพรงจระเข้  อ.ย่านตาขาว  จ.ตรัง  92140</t>
  </si>
  <si>
    <t>อภินันท์</t>
  </si>
  <si>
    <t>เอ้งฉ้วน</t>
  </si>
  <si>
    <t>โรงเรียนวังวิเศษ  อ.วังวิเศษ  จ.ตรัง  92220</t>
  </si>
  <si>
    <t>075-261093</t>
  </si>
  <si>
    <t>922  ถ.เพชรเกษม  อ.ห้วยยอด  จ.ตรัง  92130</t>
  </si>
  <si>
    <t>086-2431342</t>
  </si>
  <si>
    <t>กริชานันท์</t>
  </si>
  <si>
    <t>ลันดา</t>
  </si>
  <si>
    <t>086-0161916</t>
  </si>
  <si>
    <t>พัชรีย์</t>
  </si>
  <si>
    <t>086-5942345</t>
  </si>
  <si>
    <t>จินตานนท์</t>
  </si>
  <si>
    <t>081-3703708</t>
  </si>
  <si>
    <t>บงกช</t>
  </si>
  <si>
    <t>สิงหนันน์</t>
  </si>
  <si>
    <t>ลัดดาวัลย์</t>
  </si>
  <si>
    <t>เอ่งฉ้วน</t>
  </si>
  <si>
    <t>93/5  ถ.ศรีตรัง  ต.กระบี่ใหญ่  อ.เมือง  จ.กระบี่  81000</t>
  </si>
  <si>
    <t>ยุบล</t>
  </si>
  <si>
    <t>สุขบุญเพ็ญ</t>
  </si>
  <si>
    <t>18010/24  ม.9  ต.กะปาง  อ.ทุ่งสง  จ.นครศรีธรรมราช</t>
  </si>
  <si>
    <t>087-2703832</t>
  </si>
  <si>
    <t>ชินนาพันธ์</t>
  </si>
  <si>
    <t>329  ม.2  ต.ห้วยนาง  อ.ห้วยยอด  จ.ตรัง</t>
  </si>
  <si>
    <t>084-0628214</t>
  </si>
  <si>
    <t>วิรมล</t>
  </si>
  <si>
    <t>081-5999084</t>
  </si>
  <si>
    <t>ไปรุ่นที่ 7</t>
  </si>
  <si>
    <t>มาจาก 4</t>
  </si>
  <si>
    <t>มะลิ</t>
  </si>
  <si>
    <t>นาคสง่า</t>
  </si>
  <si>
    <t>บ้านวังพระเคียน</t>
  </si>
  <si>
    <t>51/2  ม.4  ต.ทุ่งหว้า  อ.ท่งหว้า  จ.สตูล  91120</t>
  </si>
  <si>
    <t>089-4949328</t>
  </si>
  <si>
    <t>โนรี</t>
  </si>
  <si>
    <t>หนูชูสุข</t>
  </si>
  <si>
    <t>บ้านไร่</t>
  </si>
  <si>
    <t>20  ม.6  ต.ควนสตอ  อ.ควนโดน  จ.สตูล  91160</t>
  </si>
  <si>
    <t>สุขหอม</t>
  </si>
  <si>
    <t>1221  ม.4  ต.คลองขุด  อ.เมือง  จ.สตูล  91000</t>
  </si>
  <si>
    <t>กัลยาณี</t>
  </si>
  <si>
    <t>หลีดินซุด</t>
  </si>
  <si>
    <t>124  ม.6  ต.ย่านซื่อ  อ.ควนโดน  จ.สตูล  91160</t>
  </si>
  <si>
    <t>ซอลีห๊ะ</t>
  </si>
  <si>
    <t>แสงขาว</t>
  </si>
  <si>
    <t>575  ม.4  ต.คลองขุด  อ.เมือง  จ.สตูล  91000</t>
  </si>
  <si>
    <t>ผ่องศรี</t>
  </si>
  <si>
    <t>กาญจาโน</t>
  </si>
  <si>
    <t>บ้านท่าศิลา</t>
  </si>
  <si>
    <t>12/1  ม.6  ต.ทุ่งหว้า  อ.ทุ่งหว้า  จ.สตูล  91120</t>
  </si>
  <si>
    <t>083-3930158</t>
  </si>
  <si>
    <t>สุพิชญา</t>
  </si>
  <si>
    <t>นิคมพัฒนาภาคใต้ 2</t>
  </si>
  <si>
    <t>62  ม.4  ต.อุใดเจริญ  อ.ควนกาหลง  จ.สตูล</t>
  </si>
  <si>
    <t>089-6563815</t>
  </si>
  <si>
    <t>ซามีลา</t>
  </si>
  <si>
    <t>ยาดำ</t>
  </si>
  <si>
    <t>สมาคมเลขานุการสตรี 3</t>
  </si>
  <si>
    <t>249  ม.10  ต.ท่าแพ  อ.ท่าแพ  จ.สตูล</t>
  </si>
  <si>
    <t>อนุบาลละงู</t>
  </si>
  <si>
    <t>นารีรัตน์</t>
  </si>
  <si>
    <t>พรหมเกิด</t>
  </si>
  <si>
    <t>สพป.ระนอง</t>
  </si>
  <si>
    <t>บ้านบางสองรา</t>
  </si>
  <si>
    <t>โรงเรียนบ้านบางสองรา  ต.บางใหญ่  อ.กระบุรี  จ.ระนอง</t>
  </si>
  <si>
    <t>บ้านย่านอุดม</t>
  </si>
  <si>
    <t>085-4611059</t>
  </si>
  <si>
    <t>อรรถกมล</t>
  </si>
  <si>
    <t>สมทอง</t>
  </si>
  <si>
    <t>088-7660529</t>
  </si>
  <si>
    <t>ปานจันทร์</t>
  </si>
  <si>
    <t>083-3909708</t>
  </si>
  <si>
    <t>ขาวเรือง</t>
  </si>
  <si>
    <t>กำแพงวิทยา</t>
  </si>
  <si>
    <t>150  ม.1  ต.กำแพง  อ.ละงู  จ.สตูล  91110</t>
  </si>
  <si>
    <t>084-7475627</t>
  </si>
  <si>
    <t>ยุวดี</t>
  </si>
  <si>
    <t>โอมณี</t>
  </si>
  <si>
    <t>82  ม.6  ต.ละงู  อ.ละงู  จ.สตูล</t>
  </si>
  <si>
    <t>074-781349</t>
  </si>
  <si>
    <t>กิตติพร</t>
  </si>
  <si>
    <t>สัจจะบุตร</t>
  </si>
  <si>
    <t>188  ถ.เพชรเกษม  ต.คูหาสวรรค์  อ.เมืองพัทลุง  จ.พัทลุง</t>
  </si>
  <si>
    <t>เพ็ญจวรรณ</t>
  </si>
  <si>
    <t>ธรรมรงค์</t>
  </si>
  <si>
    <t>สงขลาวิทยาคม</t>
  </si>
  <si>
    <t>4/2  ม.1  ต.รำแดง  อ.สิงหนคร  จ.สงขลา  90330</t>
  </si>
  <si>
    <t>089-2957924</t>
  </si>
  <si>
    <t>นงเยาว์</t>
  </si>
  <si>
    <t>งามไตรไร</t>
  </si>
  <si>
    <t>25  ม.3  ต.ซิมัด  อ.สิงหนคร  จ.สงขลา</t>
  </si>
  <si>
    <t>074-331454</t>
  </si>
  <si>
    <t>เทพกัญญา</t>
  </si>
  <si>
    <t>พูลนวล</t>
  </si>
  <si>
    <t>80/165  ม.5  ซ.สองพี่น้อง  ต.เขารูปช้าง  อ.เมืองสงขลา  จ.สงขลา</t>
  </si>
  <si>
    <t>086-9636062</t>
  </si>
  <si>
    <t>จันทร์พัติ</t>
  </si>
  <si>
    <t>13  ม.2  ต.รำแดง  อ.สิงหนคร  จ.สงขลา</t>
  </si>
  <si>
    <t>086-9624995</t>
  </si>
  <si>
    <t>สุชีพ</t>
  </si>
  <si>
    <t>เสริมสุทธ์</t>
  </si>
  <si>
    <t>54/1  ม.1  ต.ทุ่งหวัง  อ.เมืองสงขลา  จ.สงขลา</t>
  </si>
  <si>
    <t>ศตมณฑ์</t>
  </si>
  <si>
    <t>ส่งแสง</t>
  </si>
  <si>
    <t>4  ม.1  ซ.จันทสุวรรณ  ต.ควนลัง  อ.หาดใหญ่  จ.สงขลา  90110</t>
  </si>
  <si>
    <t>พิมพ์สุดา</t>
  </si>
  <si>
    <t>303  ม.4  ซ.หมู่บ้านฉัตรแก้ว  ต.ควนลัง  อ.หาดใหญ่  จ.สงขลา</t>
  </si>
  <si>
    <t>อุไรวรรณ</t>
  </si>
  <si>
    <t>สุขทาน</t>
  </si>
  <si>
    <t>6  ไทยสมุทร  อ.หาดใหญ่  จ.สงขลา</t>
  </si>
  <si>
    <t>วิษณุ</t>
  </si>
  <si>
    <t>สาแก้ว</t>
  </si>
  <si>
    <t>59/19  ม.4  ต.คลองแห  อ.หาดใหญ่  จ.สงขลา  90110</t>
  </si>
  <si>
    <t>080-7045532</t>
  </si>
  <si>
    <t>วิภาดา</t>
  </si>
  <si>
    <t>หมัดอะดัม</t>
  </si>
  <si>
    <t>168/4  ถ.เพชรเกษม  อ.หาดใหญ่  จ.สงขลา</t>
  </si>
  <si>
    <t>081-3680252</t>
  </si>
  <si>
    <t>เพ็ชรจำรัส</t>
  </si>
  <si>
    <t>39  ม.5  ซ.วงศา  ต.ควนลัง  อ.หาดใหญ่  จ.สงขลา  90110</t>
  </si>
  <si>
    <t>บัญชา</t>
  </si>
  <si>
    <t>เทพี</t>
  </si>
  <si>
    <t>โรงเรียนหาดใหญ่รัฐประชาสรรค์  อ.หาดใหญ่  จ.สงขลา  90110</t>
  </si>
  <si>
    <t>กุลนันทน์</t>
  </si>
  <si>
    <t>แก้วเคารพ</t>
  </si>
  <si>
    <t>81  ม.4  ต.นาหม่อม  อ.นาหม่อม  จ.สงขลา</t>
  </si>
  <si>
    <t>เอื้อนจิต</t>
  </si>
  <si>
    <t>วรรชนะเศรษฐ</t>
  </si>
  <si>
    <t>14/3  ม.2  หมู่บ้านลดานิเวศน์  ต.ควนลัง  อ.หาดใหญ่  จ.สงขลา</t>
  </si>
  <si>
    <t>พูลศรี</t>
  </si>
  <si>
    <t>238/3  ม.4  ถ.สนามบิน-ควนลัง  หมู่บ้านฉัตรแก้ว  อ.หาดใหญ่  จ.สงขลา  90110</t>
  </si>
  <si>
    <t>086-9660568</t>
  </si>
  <si>
    <t>สรรค์ชัย</t>
  </si>
  <si>
    <t>ไชยภักดี</t>
  </si>
  <si>
    <t>125/1  ม.3  ต.ทุ่งตำเสา  อ.หาดใหญ่  จ.สงขลา</t>
  </si>
  <si>
    <t>31/9  ม.2  ต.เบตง  อ.เบตง  จ.ยะลา</t>
  </si>
  <si>
    <t>073-286011</t>
  </si>
  <si>
    <t>สรวิชญ์</t>
  </si>
  <si>
    <t>เวชภัณฑ์</t>
  </si>
  <si>
    <t>39  ม.1  ต.แม่หวาด  อ.ธารโต  จ.ยะลา</t>
  </si>
  <si>
    <t>080-6184210</t>
  </si>
  <si>
    <t>ศิริมัญจา</t>
  </si>
  <si>
    <t>132/2  ม.5  ต.ถ้ำทะลุ  อ.บันนังสตา  จ.ยะลา</t>
  </si>
  <si>
    <t>087-2911755</t>
  </si>
  <si>
    <t>สุกรี</t>
  </si>
  <si>
    <t>คีตะโสภณ</t>
  </si>
  <si>
    <t>4  ซ.2  ถ.กุนุงจนอง  ต.เบตง  อ.เบตง  จ.ยะลา</t>
  </si>
  <si>
    <t>084-0687095</t>
  </si>
  <si>
    <t>ลัคนา</t>
  </si>
  <si>
    <t>อมรึก</t>
  </si>
  <si>
    <t>225  ม.1  ต.ยะรม  อ.เบตง  จ.ยะลา</t>
  </si>
  <si>
    <t>086-9632173</t>
  </si>
  <si>
    <t>ธรรมดำรงจิต</t>
  </si>
  <si>
    <t>089-4661326</t>
  </si>
  <si>
    <t>นิดา</t>
  </si>
  <si>
    <t>เกียรติเจริญสุข</t>
  </si>
  <si>
    <t>โรงเรียนบ้านกูแบสาลอ  อ.เมือง  จ.นราธิวาส  96000</t>
  </si>
  <si>
    <t>087-2982179</t>
  </si>
  <si>
    <t>กือรี</t>
  </si>
  <si>
    <t>ปะนาฆอ</t>
  </si>
  <si>
    <t>45/1  ม.4  ต.กะลุวอ  อ.เมือง  จ.นราธิวาส  96000</t>
  </si>
  <si>
    <t>แอนิง</t>
  </si>
  <si>
    <t>สุวรรณน้อย</t>
  </si>
  <si>
    <t>089-5997513</t>
  </si>
  <si>
    <t>ริ้วกาญจนา</t>
  </si>
  <si>
    <t>6/3  ถ.อดุลย์ตานนท์ 1  ต.บางนาค  อ.เมือง  จ.นราธิวาส  96000</t>
  </si>
  <si>
    <t>086-2896749</t>
  </si>
  <si>
    <t>มะนุ</t>
  </si>
  <si>
    <t>ยามากู</t>
  </si>
  <si>
    <t>106  ถ.โคกเคียน  ต.บางนาค  อ.เมือง  จ.นราธิวาส  96000</t>
  </si>
  <si>
    <t>081-3283622</t>
  </si>
  <si>
    <t>(รอบการพัฒนา รุ่น 7-8)</t>
  </si>
  <si>
    <t>มาจาก 127</t>
  </si>
  <si>
    <t>มาจาก 131</t>
  </si>
  <si>
    <t>ลง 7</t>
  </si>
  <si>
    <t>มาจาก 128</t>
  </si>
  <si>
    <t>มาจาก 130</t>
  </si>
  <si>
    <t>รุ่นที่ 7  ระหว่างวันที่ 5 - 8 กรกฎาคม 2555</t>
  </si>
  <si>
    <t>มาจาก 127 ใน 4</t>
  </si>
  <si>
    <t>มาจาก 131 ใน 4</t>
  </si>
  <si>
    <t>มาจาก 8</t>
  </si>
  <si>
    <t>ธงชัย</t>
  </si>
  <si>
    <t>โรจนแพทย์</t>
  </si>
  <si>
    <t>สพม.12</t>
  </si>
  <si>
    <t>ดอนศาลานำวิทยา</t>
  </si>
  <si>
    <t>โรงเรียนดอนศาลานำวิทยา  อ.ควนขนุน  จ.พัทลุง  93150</t>
  </si>
  <si>
    <t>081-0921465</t>
  </si>
  <si>
    <t>นิรมล</t>
  </si>
  <si>
    <t>มูหำหมัด</t>
  </si>
  <si>
    <t>สพป.สงขลา 2</t>
  </si>
  <si>
    <t>41/6  ม.1  ต.ฉลุง  อ.หาดใหญ่  จ.สงขลา  90110</t>
  </si>
  <si>
    <t>มาจาก 121</t>
  </si>
  <si>
    <t>นงคราญ</t>
  </si>
  <si>
    <t>จินตศิริพัฒน์</t>
  </si>
  <si>
    <t>54/41  ถ.นิพัทธ์สงเคราะห์ 2  อ.หาดใหญ่  จ.สงขลา  90110</t>
  </si>
  <si>
    <t>รอโอนเงิน</t>
  </si>
  <si>
    <t>นพพันธ์</t>
  </si>
  <si>
    <t>ศรีนวลเอียด</t>
  </si>
  <si>
    <t>074-627731</t>
  </si>
  <si>
    <t>ฉลวย</t>
  </si>
  <si>
    <t>หนูนุ่ม</t>
  </si>
  <si>
    <t>086-2976743</t>
  </si>
  <si>
    <t>วันจักรี</t>
  </si>
  <si>
    <t>ศรีนวล</t>
  </si>
  <si>
    <t>089-8705160</t>
  </si>
  <si>
    <t>086-2926575</t>
  </si>
  <si>
    <t>084-1980376</t>
  </si>
  <si>
    <t>084-8599440</t>
  </si>
  <si>
    <t>สมญา</t>
  </si>
  <si>
    <t>รอดประไพ</t>
  </si>
  <si>
    <t>ปะเหลียนผดุงศิษย์</t>
  </si>
  <si>
    <t>086-2675114</t>
  </si>
  <si>
    <t>ไม่มา ไม่แจ้ง</t>
  </si>
  <si>
    <t>รวม 32 คน</t>
  </si>
  <si>
    <t>รวม 41 คน</t>
  </si>
  <si>
    <t>ไม่มา</t>
  </si>
  <si>
    <t>รอชื่อจากเขตค่อยเอาชื่อไปใส่ในรุ่นถัดไป</t>
  </si>
  <si>
    <t>รวม 39 คน</t>
  </si>
  <si>
    <t>วุฒิการศึกษา</t>
  </si>
  <si>
    <t>กศม.</t>
  </si>
  <si>
    <t>mathstar@hotmail.com</t>
  </si>
  <si>
    <t>Avosuwanna@yahoo.ac.th</t>
  </si>
  <si>
    <t>math.inth@hotmail.co.th</t>
  </si>
  <si>
    <t>ก.ศม.</t>
  </si>
  <si>
    <t>vi.tg@hotmail.com</t>
  </si>
  <si>
    <t>npornsmus@gmail.com</t>
  </si>
  <si>
    <t>คศบ.</t>
  </si>
  <si>
    <t>plernjaisary2011@hotmail.com</t>
  </si>
  <si>
    <t>wannee_412@hotmail.com</t>
  </si>
  <si>
    <t>ศ.ษ.บ.</t>
  </si>
  <si>
    <t>tim_chuti@hotmail.com</t>
  </si>
  <si>
    <t>วท.บ.</t>
  </si>
  <si>
    <t>nahtiang@hotmail.com</t>
  </si>
  <si>
    <t>Sadee_ying@hotmail.com</t>
  </si>
  <si>
    <t>ศษ.บ</t>
  </si>
  <si>
    <t>ป.โท เอกภาษาอังกฤษ</t>
  </si>
  <si>
    <t>Saiwaron91@hotmail.com</t>
  </si>
  <si>
    <t>รวม 30 คน</t>
  </si>
  <si>
    <t>มัตณา</t>
  </si>
  <si>
    <t>ไปอบรมเฉพาะวันสุดท้ายในรุ่นถัดไป</t>
  </si>
  <si>
    <t>Kato2554@hotmail.com</t>
  </si>
  <si>
    <t>asdawut.s@gmail.com</t>
  </si>
  <si>
    <t>potearadon@hotmail.com</t>
  </si>
  <si>
    <t>ampai999@hotmail.com</t>
  </si>
  <si>
    <t>Prasetsitsorn@windolive.com</t>
  </si>
  <si>
    <t>srisods@hotmail.com</t>
  </si>
  <si>
    <t>Pairotekon@hotmail.com</t>
  </si>
  <si>
    <t>Sutas07@hotmail.com</t>
  </si>
  <si>
    <t>aodaod12@hotmail.com</t>
  </si>
  <si>
    <t>ป.ตรี</t>
  </si>
  <si>
    <t>sere-1@hotmail.com</t>
  </si>
  <si>
    <t>kl599@hotmail.com</t>
  </si>
  <si>
    <t>aaa1317@hotmail.com</t>
  </si>
  <si>
    <t>PARIN_28@hotmail.com</t>
  </si>
  <si>
    <t>nu2510@windowlive.com</t>
  </si>
  <si>
    <t>paphon_st@yahoo.com</t>
  </si>
  <si>
    <t>pat2507@sanook.com</t>
  </si>
  <si>
    <t>onja-06@hotmail.com</t>
  </si>
  <si>
    <t>amnuai2504@gmail.com</t>
  </si>
  <si>
    <t>Surin1976@@hotmail.com</t>
  </si>
  <si>
    <t>SOMSAPIS@hotmail.com</t>
  </si>
  <si>
    <t>M.Ed.(Admin.)</t>
  </si>
  <si>
    <t>p_saowapa@hotmail.com</t>
  </si>
  <si>
    <t>nit3360@hotmail.com</t>
  </si>
  <si>
    <t>ค.ม.</t>
  </si>
  <si>
    <t>krukongkait@gmail.com</t>
  </si>
  <si>
    <t>h_mattana555@hotmail.com</t>
  </si>
  <si>
    <t>sawat_school@hotmail.com</t>
  </si>
  <si>
    <t>damkoc07@hotmail.com</t>
  </si>
  <si>
    <t>kuanna77@hotmail.com</t>
  </si>
  <si>
    <t>Igbil_15@hotmail.com</t>
  </si>
  <si>
    <t>jularat_123@hotmail.com</t>
  </si>
  <si>
    <t>mongkol_wutt@hotmail.com</t>
  </si>
  <si>
    <t>Cheot_hin@hotmail.co.th</t>
  </si>
  <si>
    <t>รวม 44 คน</t>
  </si>
  <si>
    <t>089-9769098</t>
  </si>
  <si>
    <t>รุ่น 7</t>
  </si>
  <si>
    <t>มาจาก 151 ที่จัดไว้ใน 4</t>
  </si>
  <si>
    <t>163  ม.12  ต.ชัยบุรี  อ.เมือง  จ.พัทลุง  93000</t>
  </si>
  <si>
    <t>51  ม.6  ต.ชัยบุรี  อ.เมือง  จ.พัทลุง  93000</t>
  </si>
  <si>
    <t>141  ม.3  ต.พนางตุง  อ.ควนขนุน  จ.พัทลุง</t>
  </si>
  <si>
    <t>081-0980081</t>
  </si>
  <si>
    <t>สพป.สุราษฎร์ธานี เขต 1</t>
  </si>
  <si>
    <t>สพป.นราธิวาส เขต 2</t>
  </si>
  <si>
    <t>สพป.นครศรีธรรมราช เขต 4</t>
  </si>
  <si>
    <t>สพป.ชุมพร เขต 1</t>
  </si>
  <si>
    <t>สพป.ยะลา เขต 1</t>
  </si>
  <si>
    <t>สพม.15</t>
  </si>
  <si>
    <t>สพป.ปัตตานี เขต 2</t>
  </si>
  <si>
    <t>ทิพยไพศาล</t>
  </si>
  <si>
    <t>บ้านกูแว (ประชาอุทิศ)</t>
  </si>
  <si>
    <t>3  ซ.4  ถ.ศิริไชยชาญ  ต.บางนาค  อ.เมือง  จ.นราธิวาส</t>
  </si>
  <si>
    <t>081-9574967</t>
  </si>
  <si>
    <t>นราธิป</t>
  </si>
  <si>
    <t>สุวรรณพนัง</t>
  </si>
  <si>
    <t>บ้านต้นไทร</t>
  </si>
  <si>
    <t>086-9656166</t>
  </si>
  <si>
    <t>39/101  ม.1  ต.บางกุ้ง  อ.เมือง  จ.สุราษฎร์ธานี 84000</t>
  </si>
  <si>
    <t>สมพงศ์</t>
  </si>
  <si>
    <t>โควรรณ</t>
  </si>
  <si>
    <t>ระโนดวิทยา</t>
  </si>
  <si>
    <t>โรงเรียนระโนดวิทยา  อ.ระโนด  จ.สงขลา  90140</t>
  </si>
  <si>
    <t>089-8776238</t>
  </si>
  <si>
    <t>บ้านตาแปด</t>
  </si>
  <si>
    <t>92  ม.5  ต.สทิงหม้อ  อ.สิงหนคร  จ.สงขลา  90280</t>
  </si>
  <si>
    <t>089-2959265</t>
  </si>
  <si>
    <t>1  ม.5  ต.ปลักหนู  อ.นาทวี  จ.สงขลา</t>
  </si>
  <si>
    <t>081-9591593</t>
  </si>
  <si>
    <t>บ้านน้ำราบ</t>
  </si>
  <si>
    <t>427/116  ถ.เพชรเกษม  ต.ห้วยยอด  อ.ห้วยยอด  จ.ตรัง  92130</t>
  </si>
  <si>
    <t>087-8851319</t>
  </si>
  <si>
    <t>อมราพร</t>
  </si>
  <si>
    <t>วัดสิทธิโชค</t>
  </si>
  <si>
    <t>174  ม.4  ต.ลำภูรา  อ.ห้วยยอด  จ.ตรัง  92130</t>
  </si>
  <si>
    <t>089-9184880</t>
  </si>
  <si>
    <t>อิสระ</t>
  </si>
  <si>
    <t>วัดกำแพงถม</t>
  </si>
  <si>
    <t>223  ม.1  ต.พรหมโลก  อ.พรหมคีรี  จ.นครศรีธรรมราช</t>
  </si>
  <si>
    <t>086-1206231</t>
  </si>
  <si>
    <t>ปิ่นหอมกุล</t>
  </si>
  <si>
    <t>บ้านนบ</t>
  </si>
  <si>
    <t>108  ม.4  ต.โพธิ์เสด็จ  อ.เมือง  จ.นครศรีธรรมราช</t>
  </si>
  <si>
    <t>สมภาส</t>
  </si>
  <si>
    <t>สิทธิฤทธิ์</t>
  </si>
  <si>
    <t>วัดเปียน</t>
  </si>
  <si>
    <t>17/1  ม.2  ต.กรุงชิง  อ.นบพิตำ  จ.นครศรีธรรมราช</t>
  </si>
  <si>
    <t>086-2765705</t>
  </si>
  <si>
    <t>บุญติด</t>
  </si>
  <si>
    <t>วัดเขาพนมไตย</t>
  </si>
  <si>
    <t>081-3978273</t>
  </si>
  <si>
    <t>สะมะแอน</t>
  </si>
  <si>
    <t>วรรณาการ</t>
  </si>
  <si>
    <t>บ้านกาเด็ง</t>
  </si>
  <si>
    <t>162/2  ม.6  ต.กาลิซา  อ.ระแงะ  จ.นราธิวาส  96130</t>
  </si>
  <si>
    <t>089-9755275</t>
  </si>
  <si>
    <t>เปรียญ</t>
  </si>
  <si>
    <t>ป่าพะยอมพิทยาคม</t>
  </si>
  <si>
    <t>โรงเรียนป่าพะยอมพิทยาคม  ต.บ้านพร้าว  อ.ป่าพะยอม  จ.พัทลุง  93110</t>
  </si>
  <si>
    <t>081-0807191</t>
  </si>
  <si>
    <t>กัลยรัตน์</t>
  </si>
  <si>
    <t>ช่วยสงค์</t>
  </si>
  <si>
    <t>ประภัสสรรังสิต</t>
  </si>
  <si>
    <t>โรงเรียนประภัสสรรังสิต  อ.เมือง  จ.พัทลุง  93000</t>
  </si>
  <si>
    <t>074-635380</t>
  </si>
  <si>
    <t>ลัด</t>
  </si>
  <si>
    <t>ตีบกลาง</t>
  </si>
  <si>
    <t>1  ม.7  ต.เขาเจียก  อ.เมือง  จ.พัทลุง  93000</t>
  </si>
  <si>
    <t>081-9633788</t>
  </si>
  <si>
    <t>ปวิช</t>
  </si>
  <si>
    <t>เลือดฉิม</t>
  </si>
  <si>
    <t>อุดมวิทยายน</t>
  </si>
  <si>
    <t>277  ม.4  ต.สมหวัง  อ.กงหรา  จ.พัทลุง</t>
  </si>
  <si>
    <t>ชื่ออยู่ใน 105</t>
  </si>
  <si>
    <t>อุดม</t>
  </si>
  <si>
    <t>42/38  ม.1  ถ.เพชรเกษม  ต.คอหงส์  อ.หาดใหญ่  จ.สงขลา  90110</t>
  </si>
  <si>
    <t>074-553107 ต่อ 1020</t>
  </si>
  <si>
    <t>ผาสุขสันต์</t>
  </si>
  <si>
    <t>ไหมทิพย์</t>
  </si>
  <si>
    <t>303/1  ซ.7  รัถการ  อ.หาดใหญ่  จ.สงขลา  90110</t>
  </si>
  <si>
    <t>074-331454 ต่อ 101</t>
  </si>
  <si>
    <t>อินทร์จันทร์</t>
  </si>
  <si>
    <t>โรงเรียนสงขลาวิทยาคม  อ.สิงหนคร  จ.สงขลา  90280</t>
  </si>
  <si>
    <t>ศรีวรรณ</t>
  </si>
  <si>
    <t>คูนิอาจ</t>
  </si>
  <si>
    <t>มัธยมสิริวัณวรี 2 สงขลา</t>
  </si>
  <si>
    <t>149  ม.7  ต.คูหาใต้  อ.รัตภูมิ  จ.สงขลา  90180</t>
  </si>
  <si>
    <t>074-256117</t>
  </si>
  <si>
    <t>พาณิชย์</t>
  </si>
  <si>
    <t>ห้วยยอด</t>
  </si>
  <si>
    <t>081-7889947</t>
  </si>
  <si>
    <t>ยอดพิทักษ์</t>
  </si>
  <si>
    <t>บ้านบาละ</t>
  </si>
  <si>
    <t>โรงเรียนบ้านบาละ  ต.บาละ  อ.กาบัง  จ.ยะลา</t>
  </si>
  <si>
    <t>089-2992451</t>
  </si>
  <si>
    <t>ระหว่างวันที่ 17-20 กรกฎาคม 2555</t>
  </si>
  <si>
    <t>ทิชาชงค์</t>
  </si>
  <si>
    <t>แก้วนพรัตน์</t>
  </si>
  <si>
    <t>บ้านสะปอม</t>
  </si>
  <si>
    <t>522/103  ม.7  ต.โคกเคียน  อ.เมือง  จ.นราธิวาส  96000</t>
  </si>
  <si>
    <t>089-8761941</t>
  </si>
  <si>
    <t>ชมสิทธิ์</t>
  </si>
  <si>
    <t>ท่าสอน</t>
  </si>
  <si>
    <t>บ้านเขาตันหยงมิตรภาพที่ 153</t>
  </si>
  <si>
    <t>16/54  ม.7  ต.โคกเคียน  อ.เมือง  จ.นราธิวาส  96000</t>
  </si>
  <si>
    <t>อับดุลรอนิง</t>
  </si>
  <si>
    <t>ฮารีหม๊ะ</t>
  </si>
  <si>
    <t>บ้านกาแร</t>
  </si>
  <si>
    <t>อับดุลลาเต๊ะ</t>
  </si>
  <si>
    <t>แลแมแน</t>
  </si>
  <si>
    <t>บ้านปะลุกาแปเราะ</t>
  </si>
  <si>
    <t>300/1  ม.1  ต.ปะลุกาสาเมาะ  อ.บาเจาะ  จ.นราธิวาส</t>
  </si>
  <si>
    <t>089-8796599</t>
  </si>
  <si>
    <t>พันธกานต์</t>
  </si>
  <si>
    <t>กะเส็มสุริยะ</t>
  </si>
  <si>
    <t>บ้านสาวอ</t>
  </si>
  <si>
    <t>29/68  ม.2  ต.รือเสาะ  อ.รือเสาะ  จ.นราธิวาส</t>
  </si>
  <si>
    <t>089-8761491</t>
  </si>
  <si>
    <t>อภิพัฒน์</t>
  </si>
  <si>
    <t>อภัยรัตน์</t>
  </si>
  <si>
    <t>บ้านทุ่งนา (ย่านตาขาว)</t>
  </si>
  <si>
    <t>145  ม.3  ต.เกาะเปียะ  อ.ย่านตาขาว  จ.ตรัง</t>
  </si>
  <si>
    <t>086-9571101</t>
  </si>
  <si>
    <t>พงศักดิ์</t>
  </si>
  <si>
    <t>จันทรเกษ</t>
  </si>
  <si>
    <t>บ้านหนองชวด</t>
  </si>
  <si>
    <t>โรงเรียนบ้านหนองชวด  ม.5  ต.เกาะเปียะ  อ.ย่านตาขาว  จ.ตรัง</t>
  </si>
  <si>
    <t>089-6450750</t>
  </si>
  <si>
    <t>พรรณชนก</t>
  </si>
  <si>
    <t>ชลเจริญ</t>
  </si>
  <si>
    <t>วัดพังกิ่ง</t>
  </si>
  <si>
    <t>533  ม.3  ต.เขาชัยสน  อ.เขาชัยสน  จ.พัทลุง</t>
  </si>
  <si>
    <t>087-3958901</t>
  </si>
  <si>
    <t>วงศ์สวัสดิ์โสภา</t>
  </si>
  <si>
    <t>44  ม.10  ต.ป่าบอน  อ.ป่าบอน  จ.พัทลุง</t>
  </si>
  <si>
    <t>083-1856426</t>
  </si>
  <si>
    <t>วรวิทย์</t>
  </si>
  <si>
    <t>มัจฉา</t>
  </si>
  <si>
    <t>วัดพระเกิด</t>
  </si>
  <si>
    <t>โรงเรียนวัดพระเกิด  ม.4  ต.ฝาละมี  อ.ปากพะยูน  จ.พัทลุง</t>
  </si>
  <si>
    <t>ศรีประไพ</t>
  </si>
  <si>
    <t>เมทิโก</t>
  </si>
  <si>
    <t>บ้านหัวไทร</t>
  </si>
  <si>
    <t>084-8425960</t>
  </si>
  <si>
    <t>ตฤณ</t>
  </si>
  <si>
    <t>สุขนวล</t>
  </si>
  <si>
    <t>089-7245582</t>
  </si>
  <si>
    <t>รุ่น 8</t>
  </si>
  <si>
    <t>รุ่นที่ 8  ระหว่างวันที่ 19 - 22 กรกฎาคม 2555</t>
  </si>
  <si>
    <t>มาจาก 94</t>
  </si>
  <si>
    <t>ประชุม</t>
  </si>
  <si>
    <t>อนุบาลนครศรีธรรมราช</t>
  </si>
  <si>
    <t>9/1  ซ.ศรีธรรมโศก 2 แยก 1  ต.ในเมือง  อ.เมือง  จ.นครศรีธรรมราช</t>
  </si>
  <si>
    <t>บุญศิริ</t>
  </si>
  <si>
    <t>11  ซ.หอไตร 2  ถ.พัฒนาการคูขวาง  ต.ในเมือง  อ.เมือง  จ.นครศรีธรรมราช</t>
  </si>
  <si>
    <t>086-4702961</t>
  </si>
  <si>
    <t>ศรีวิรัตน์</t>
  </si>
  <si>
    <t>52/5  ม.1  ต.ปากพูน  อ.เมือง  จ.นครศรีธรรมราช</t>
  </si>
  <si>
    <t>ดวงทอง</t>
  </si>
  <si>
    <t>โรงเรียนอนุบาลนครศรีธรรมราช  อ.เมือง  จ.นครศรีธรรมราช</t>
  </si>
  <si>
    <t>อุ่นใจ</t>
  </si>
  <si>
    <t>เสวกะ</t>
  </si>
  <si>
    <t>36  ซ.หอไตร 2 (108)  ถ.พัฒนาการคูขวาง  ต.ในเมือง  อ.เมือง  จ.นครศรีธรรมราช</t>
  </si>
  <si>
    <t>081-7488004</t>
  </si>
  <si>
    <t>นงค์นุช</t>
  </si>
  <si>
    <t>เพ็งทิพย์</t>
  </si>
  <si>
    <t>บ้านสามแยก</t>
  </si>
  <si>
    <t>150/2  ม.2  ต.แว้ง  อ.แว้ง  จ.นราธิวาส  96160</t>
  </si>
  <si>
    <t>081-9571608</t>
  </si>
  <si>
    <t>มาจาก 6</t>
  </si>
  <si>
    <t>081-0897362</t>
  </si>
  <si>
    <t>อนันติโย</t>
  </si>
  <si>
    <t>บ้านบางแฟบ</t>
  </si>
  <si>
    <t>204/54  ต.คลองแห  อ.หาดใหญ่  จ.สงขลา  90110</t>
  </si>
  <si>
    <t>ตันสกุล</t>
  </si>
  <si>
    <t>108/1  ม.1  ต.คลองแห  อ.หาดใหญ่  จ.สงขลา  90110</t>
  </si>
  <si>
    <t>ขาวศรี</t>
  </si>
  <si>
    <t>19  ม.3  ซ.ธนารักษ์  ต.ควนลัง  อ.หาดใหญ่  จ.สงขลา  90110</t>
  </si>
  <si>
    <t>ดวงกมล</t>
  </si>
  <si>
    <t>จินดารัตน์</t>
  </si>
  <si>
    <t>086-2964541</t>
  </si>
  <si>
    <t>ย่องลั่น</t>
  </si>
  <si>
    <t>สุนิตย์</t>
  </si>
  <si>
    <t>ศรีสมบัติ</t>
  </si>
  <si>
    <t>074-465543</t>
  </si>
  <si>
    <t>สุจินันท์</t>
  </si>
  <si>
    <t>ท่าแพผดุงวิทย์</t>
  </si>
  <si>
    <t>โรงเรียนท่าแพผดุงวิทย์  อ.ท่าแพ  จ.สตุล  91150</t>
  </si>
  <si>
    <t>084-2900060</t>
  </si>
  <si>
    <t>ปราโมทย์</t>
  </si>
  <si>
    <t>081-9901237</t>
  </si>
  <si>
    <t>085-3229578</t>
  </si>
  <si>
    <t>081-0996072</t>
  </si>
  <si>
    <t>Jareerat97@hotmail.com</t>
  </si>
  <si>
    <t>CHUAN.CH@hotmail.com</t>
  </si>
  <si>
    <t>Wangkhunm@hotmail.com</t>
  </si>
  <si>
    <t>Areetongruang@Gmail.com</t>
  </si>
  <si>
    <t>Kyumaw99@hotmail.com</t>
  </si>
  <si>
    <t>Phattranit_k@hotmail.com</t>
  </si>
  <si>
    <t>chalaem_h@hotmail.com</t>
  </si>
  <si>
    <t>คศ.บ.</t>
  </si>
  <si>
    <t>iadjittra@hotmail.com</t>
  </si>
  <si>
    <t>jim_damjuti@hotmail.com</t>
  </si>
  <si>
    <t>usa_patsiri@hotmail.com</t>
  </si>
  <si>
    <t>somjaiusa@hotmail.com</t>
  </si>
  <si>
    <t>nittaya0813@hotmail.com</t>
  </si>
  <si>
    <t>Tipvapa2009@hotmail.com</t>
  </si>
  <si>
    <t>nopp3107@hotmail.com</t>
  </si>
  <si>
    <t>Kanuengchit.2515@gmail.com</t>
  </si>
  <si>
    <t>supap.junmai@gmail.com</t>
  </si>
  <si>
    <t>Chak.02@hotmail.com</t>
  </si>
  <si>
    <t>MITSIRI37@hotmail.com</t>
  </si>
  <si>
    <t>pit_intarat@hotmail.com</t>
  </si>
  <si>
    <t>ศ.บ.</t>
  </si>
  <si>
    <t>ausaau123@gmail.com</t>
  </si>
  <si>
    <t>บธ.บ.</t>
  </si>
  <si>
    <t>Saopee.in@gmail.com</t>
  </si>
  <si>
    <t>srichana_s@hotmail.com</t>
  </si>
  <si>
    <t>krusu_6021@hotmail.com</t>
  </si>
  <si>
    <t>arita.rai@hotmail.com</t>
  </si>
  <si>
    <t>anngpa@gmail.com</t>
  </si>
  <si>
    <t>duck_pangla@hotmail.com</t>
  </si>
  <si>
    <t>วท.ม.</t>
  </si>
  <si>
    <t>Prajob_02@hotmail.com</t>
  </si>
  <si>
    <t>Supawan2500@gmail.com</t>
  </si>
  <si>
    <t>กษ.บ.</t>
  </si>
  <si>
    <t>momjai@hotmail.com</t>
  </si>
  <si>
    <t>cha-nok@hotmail.com</t>
  </si>
  <si>
    <t>MASSAPORN@gmail.com</t>
  </si>
  <si>
    <t>kkaewpradab@hotmail.com</t>
  </si>
  <si>
    <t>Soul_n@hotmail.com</t>
  </si>
  <si>
    <t>vadee_2010@hotmail.com</t>
  </si>
  <si>
    <t>krusamnieng@hotmail.com</t>
  </si>
  <si>
    <t>Srigel@hotmail.com</t>
  </si>
  <si>
    <t>ขอเข้ารุ่น 6 แต่ไม่มา</t>
  </si>
  <si>
    <t>ผลามิโช</t>
  </si>
  <si>
    <t>วัดบ้านแหลมกรวด</t>
  </si>
  <si>
    <t>80/1  ม.3  ต.เกาะหมาก  อ.ปากพะยูน  จ.พัทลุง</t>
  </si>
  <si>
    <t>086-0740679</t>
  </si>
  <si>
    <t>080-1487948</t>
  </si>
  <si>
    <t>089-4735524</t>
  </si>
  <si>
    <t>084-0009537</t>
  </si>
  <si>
    <t>จัดให้รุ่น 4 ไม่มา</t>
  </si>
  <si>
    <t>มาจาก 82</t>
  </si>
  <si>
    <t>มาจาก 83</t>
  </si>
  <si>
    <t>มาจาก 75</t>
  </si>
  <si>
    <t>มาจาก 77</t>
  </si>
  <si>
    <t>089-5917392</t>
  </si>
  <si>
    <t>089-2949801, 081-7668925</t>
  </si>
  <si>
    <t>ผอ.ติดต่อให้มารุ่น 7</t>
  </si>
  <si>
    <t>พิมล</t>
  </si>
  <si>
    <t>จันทรทิณ</t>
  </si>
  <si>
    <t>71  ซ.10  ถ.พัฒนา  ต.คูหาสวรรค์  อ.เมือง  จ.พัทลุง  93000</t>
  </si>
  <si>
    <t>089-4627955</t>
  </si>
  <si>
    <t>เขตจะแจ้งชื่อมาในเดือน ก.ค.</t>
  </si>
  <si>
    <t>080-5385212, 081-7882813</t>
  </si>
  <si>
    <t>มาจาก 109</t>
  </si>
  <si>
    <t>มาจาก 110</t>
  </si>
  <si>
    <t>089-8798624</t>
  </si>
  <si>
    <t>เบ็ญจวรรณ</t>
  </si>
  <si>
    <t>มาจาก 128 ใน 4</t>
  </si>
  <si>
    <t>มาจาก 3</t>
  </si>
  <si>
    <t>รุ่นที่ 8</t>
  </si>
  <si>
    <t>087-3962027</t>
  </si>
  <si>
    <t>081-5987751</t>
  </si>
  <si>
    <t>087-3943829</t>
  </si>
  <si>
    <t>081-9575706, 074-486381</t>
  </si>
  <si>
    <t>เป็น ผอ. เขตแจ้งมาเป็นครู</t>
  </si>
  <si>
    <t>สายหลุด</t>
  </si>
  <si>
    <t>มาจาก 138</t>
  </si>
  <si>
    <t>มาจาก 140</t>
  </si>
  <si>
    <t>082-4139870</t>
  </si>
  <si>
    <t>081-0804422</t>
  </si>
  <si>
    <t>มาจาก 62</t>
  </si>
  <si>
    <t>มาจาก 107</t>
  </si>
  <si>
    <t>มาจาก 61</t>
  </si>
  <si>
    <t>มาจาก 7</t>
  </si>
  <si>
    <t>มาจาก 149</t>
  </si>
  <si>
    <t>มาจาก 151</t>
  </si>
  <si>
    <t>มาจาก 152</t>
  </si>
  <si>
    <t>มาจาก 103</t>
  </si>
  <si>
    <t>ขอเลื่อนเป็นรุ่นอื่น</t>
  </si>
  <si>
    <t>ยกเลิกจะเออรี่แล้ว</t>
  </si>
  <si>
    <t>ขอเป็นรุ่น 8</t>
  </si>
  <si>
    <t>เลื่อนไปไม่กำหนด</t>
  </si>
  <si>
    <t>ขอเป็นหลังรุ่นที่ 8</t>
  </si>
  <si>
    <t>จะมาพร้อมกับครูเชี่ยวชาญ</t>
  </si>
  <si>
    <t>รุ่นที่ 7</t>
  </si>
  <si>
    <t>125/1  ถ.วิเศษกุล  อ.เมือง  จ.ตรัง</t>
  </si>
  <si>
    <t>ไปรุ่นที่ 8</t>
  </si>
  <si>
    <t>มาจาก 116</t>
  </si>
  <si>
    <t>มาจาก 117</t>
  </si>
  <si>
    <t>มาจาก 118</t>
  </si>
  <si>
    <t>ไปรุ่น 8</t>
  </si>
  <si>
    <t>คณะเลื่อนมาจากรุ่น 7</t>
  </si>
  <si>
    <t>คณะเลื่อนไปรุ่น 8</t>
  </si>
  <si>
    <t>มาจาก 70</t>
  </si>
  <si>
    <t xml:space="preserve">janegeera2010@gmail.com </t>
  </si>
  <si>
    <t xml:space="preserve">chaiklin@hotmail.com </t>
  </si>
  <si>
    <t xml:space="preserve">areta2512@gmail.com </t>
  </si>
  <si>
    <t xml:space="preserve">katta_noi@hotmail.com </t>
  </si>
  <si>
    <t xml:space="preserve">doodee_dear@hotmail.com </t>
  </si>
  <si>
    <t xml:space="preserve">lnazari@hotmail.com </t>
  </si>
  <si>
    <t xml:space="preserve">yamin_9422@hotmail.com </t>
  </si>
  <si>
    <t xml:space="preserve">cit2507@hotmail.com </t>
  </si>
  <si>
    <t>Lanmata@hotmail.com</t>
  </si>
  <si>
    <t>khuanplee@hotmail.com</t>
  </si>
  <si>
    <t xml:space="preserve">Jansiti6@gmail.com </t>
  </si>
  <si>
    <t xml:space="preserve">areenee_dex@hotmail.com </t>
  </si>
  <si>
    <t>nantiya.53@hotmail.co.th</t>
  </si>
  <si>
    <t>anchalee2518@gmail.com</t>
  </si>
  <si>
    <t>to-255409@hotmail.com</t>
  </si>
  <si>
    <t xml:space="preserve">jiraporn306@gmail.com </t>
  </si>
  <si>
    <t>fish_sa@hotmail.com</t>
  </si>
  <si>
    <t>pimrawee2550</t>
  </si>
  <si>
    <t>nuck_2552@hotmail.com</t>
  </si>
  <si>
    <t>Tong_Nittaya@hotmail.com</t>
  </si>
  <si>
    <t>wuttipong_dam@hotmiail.com</t>
  </si>
  <si>
    <t>nattaontrang@hotmail.com</t>
  </si>
  <si>
    <t>ขอเป็นรุ่นที่ 10 ปลายเดือนสิงหาคม</t>
  </si>
  <si>
    <t>ขอเป็นรุ่นที่ 8</t>
  </si>
  <si>
    <t>รายชื่อกำลังมา</t>
  </si>
  <si>
    <t>มาจาก 78</t>
  </si>
  <si>
    <t>มาจาก 79</t>
  </si>
  <si>
    <t>มาจาก 80</t>
  </si>
  <si>
    <t>มาจาก 81</t>
  </si>
  <si>
    <t>61  ม.1  ต.ควนลัง  อ.หาดใหญ่  จ.สงขลา  90110</t>
  </si>
  <si>
    <t>ขอเป็นรุ่นอื่น</t>
  </si>
  <si>
    <t>เกศกาญจน์</t>
  </si>
  <si>
    <t>ทองจันทร์แก้ว</t>
  </si>
  <si>
    <t>083-1905098</t>
  </si>
  <si>
    <t>ขอเป็นเดือน ส.ค.</t>
  </si>
  <si>
    <t>บ้านท่าไทร</t>
  </si>
  <si>
    <t>อัญชนา</t>
  </si>
  <si>
    <t>กองกุลศิริ</t>
  </si>
  <si>
    <t>179  ถ.กัลป์ศาสน์  ต.ห้วยยอด  อ.ห้วยยอด  จ.ตรัง  92130</t>
  </si>
  <si>
    <t>081-7280233</t>
  </si>
  <si>
    <t>22/2  ม.4  ต.ตาเน๊าะปูเต๊ะ  อ.บันนังสตา  จ.ยะลา  95130</t>
  </si>
  <si>
    <t>เผด็จ</t>
  </si>
  <si>
    <t>วรรณบวร</t>
  </si>
  <si>
    <t>57/4  ม.3  ต.ควนปริง  อ.เมือง  จ.ตรัง  92000</t>
  </si>
  <si>
    <t>081-3679354</t>
  </si>
  <si>
    <t>ชุฏิมา</t>
  </si>
  <si>
    <t>086-2919485</t>
  </si>
  <si>
    <t>089-2938710</t>
  </si>
  <si>
    <t>มาจาก 56</t>
  </si>
  <si>
    <t>รายชื่อมาทางเมล์</t>
  </si>
  <si>
    <t>รุ่นที่ 9  ระหว่างวันที่ 2 - 5 สิงหาคม 2555</t>
  </si>
  <si>
    <t>มาจากรุ่น 7</t>
  </si>
  <si>
    <t>ญาณิตา</t>
  </si>
  <si>
    <t>อึ่งทอง</t>
  </si>
  <si>
    <t>64/184  ม.ทอฟ้า  ต.โคกหล่อ  อ.เมือง  จ.ตรัง  92000</t>
  </si>
  <si>
    <t>087-4188152</t>
  </si>
  <si>
    <t>สิริเสาวภาคย์</t>
  </si>
  <si>
    <t>ขวัญเมือง</t>
  </si>
  <si>
    <t>1/4  ถ.โรงเรียน  ต.ทับเที่ยง  อ.เมือง  จ.ตรัง  92000</t>
  </si>
  <si>
    <t>089-8759370</t>
  </si>
  <si>
    <t>เปรมพิชญา</t>
  </si>
  <si>
    <t>6/10  ถ.เจิมปัญญา  ต.ทับเที่ยง  อ.เมือง  จ.ตรัง  92000</t>
  </si>
  <si>
    <t>083-5927844, 075-212256</t>
  </si>
  <si>
    <t>พูนสุข</t>
  </si>
  <si>
    <t>นุชม่วง</t>
  </si>
  <si>
    <t>โรงเรียนตรังรังสฤษฎ์  เลขที่ 1  ม.2  ต.ทุ่งค่าย  อ.ย่านตาขาว  จ.ตรัง  92140</t>
  </si>
  <si>
    <t>087-2810251, 075-280229</t>
  </si>
  <si>
    <t>อริยา</t>
  </si>
  <si>
    <t>ทองโอ</t>
  </si>
  <si>
    <t>1  ม.2  ต.ทุ่งค่าย  อ.ย่านตาขาว  จ.ตรัง  92140</t>
  </si>
  <si>
    <t>090-7049277, 080-1411881</t>
  </si>
  <si>
    <t>ณัฏชา</t>
  </si>
  <si>
    <t>แสงประสิทธิ์</t>
  </si>
  <si>
    <t>089-8779114</t>
  </si>
  <si>
    <t>ไปรุ่น 9</t>
  </si>
  <si>
    <t>มาจากรุ่น 8</t>
  </si>
  <si>
    <t>089-2980473</t>
  </si>
  <si>
    <t>089-5979290</t>
  </si>
  <si>
    <t>087-2879537</t>
  </si>
  <si>
    <t>081-0984800</t>
  </si>
  <si>
    <t>มาจาก 39</t>
  </si>
  <si>
    <t>มาจาก 40</t>
  </si>
  <si>
    <t>จีรญาดา</t>
  </si>
  <si>
    <t>ทองศรี</t>
  </si>
  <si>
    <t>เสาวนิตย์</t>
  </si>
  <si>
    <t>แซ่หลิ้ม</t>
  </si>
  <si>
    <t>229/1  ม.10  ต.เกาะหมาก  อ.ปากพะยูน  จ.พัทลุง</t>
  </si>
  <si>
    <t>62/77  ม.4  ต.คลองแห  อ.หาดใหญ่  จ.สงขลา  90110</t>
  </si>
  <si>
    <t>083-18446909</t>
  </si>
  <si>
    <t>084-9972875</t>
  </si>
  <si>
    <t>มาแน่</t>
  </si>
  <si>
    <t>ขอเป็นรุ่นถัดไป</t>
  </si>
  <si>
    <t>เข้าได้</t>
  </si>
  <si>
    <t>มาจาก 9</t>
  </si>
  <si>
    <t>มาจาก 14</t>
  </si>
  <si>
    <t>มาจาก 15</t>
  </si>
  <si>
    <t>มาจาก 16</t>
  </si>
  <si>
    <t>มาจาก 33</t>
  </si>
  <si>
    <t>มาจาก 48</t>
  </si>
  <si>
    <t>มาจาก 49</t>
  </si>
  <si>
    <t>มาจาก 50</t>
  </si>
  <si>
    <t>มาจาก 53</t>
  </si>
  <si>
    <t>มาจาก 54</t>
  </si>
  <si>
    <t>มาจาก 55</t>
  </si>
  <si>
    <t>ขอเป็นรุ่นหลังๆ-ไม่รีบ</t>
  </si>
  <si>
    <t>ยกเลิกไปอบรมของ ม.ราชภัฏแล้ว</t>
  </si>
  <si>
    <t>ไม่แน่ใจ</t>
  </si>
  <si>
    <t>ไปรุ่นที่ 3 แล้ว</t>
  </si>
  <si>
    <t>081-6082795</t>
  </si>
  <si>
    <t>ขอเป็นรุ่น 9</t>
  </si>
  <si>
    <t>ประชุมอยู่</t>
  </si>
  <si>
    <t>เซ่งไล้</t>
  </si>
  <si>
    <t>บ้านไสท้อน</t>
  </si>
  <si>
    <t>081-0963026</t>
  </si>
  <si>
    <t>ไม่มีรายชื่อ-ติดต่อ 083-3997136</t>
  </si>
  <si>
    <t>มาได้</t>
  </si>
  <si>
    <t>มาจาก 218 ใน 4</t>
  </si>
  <si>
    <t>มาจาก 219 ใน 4</t>
  </si>
  <si>
    <t>ขอเป็นรุ่น 10</t>
  </si>
  <si>
    <t>ส่งชื่อมาหลังวันที่ 9 เม.ย. 55</t>
  </si>
  <si>
    <t>มาจาก 25</t>
  </si>
  <si>
    <t>มาจาก 17</t>
  </si>
  <si>
    <t>089-6506073</t>
  </si>
  <si>
    <t>เลื่อนเป็นรุ่นที่ 9 วันที่ 2-5 ส.ค. 55 จ่ายแล้ว 4000</t>
  </si>
  <si>
    <t>ระหว่างวันที่ 2 - 6 สิงหาคม 2555</t>
  </si>
  <si>
    <t>สพป.ชุมพร</t>
  </si>
  <si>
    <t>พิทักษ์จินดา</t>
  </si>
  <si>
    <t>โรงเรียนหาดใหญ่วิทยาลัย  อ.หาดใหญ่ จ.สงขลา  90110</t>
  </si>
  <si>
    <t>086-9624142</t>
  </si>
  <si>
    <t>ประคุณ</t>
  </si>
  <si>
    <t>แสนสุด</t>
  </si>
  <si>
    <t>5  ม.1  ต.ควนลัง  อ.หาดใหญ่  จ.สงขลา  90110</t>
  </si>
  <si>
    <t>083-6592009</t>
  </si>
  <si>
    <t>จันทร์งาม</t>
  </si>
  <si>
    <t>084-7502588</t>
  </si>
  <si>
    <t>พงศ์เศรษฐ์กุล</t>
  </si>
  <si>
    <t>23  ถ.เทศบาล 47  ต.พะตง  อ.หาดใหญ่  จ.สงขลา  90110</t>
  </si>
  <si>
    <t>แอนนา</t>
  </si>
  <si>
    <t>สุขสังวาลย์</t>
  </si>
  <si>
    <t>084-2577716, 081-7662257</t>
  </si>
  <si>
    <t>ณัฐชยา</t>
  </si>
  <si>
    <t>ฐานีสร</t>
  </si>
  <si>
    <t>85  ม.1  ต.ควนลัง  อ.หาดใหญ่  จ.สงขลา  90110</t>
  </si>
  <si>
    <t>นับ</t>
  </si>
  <si>
    <t>บริกล</t>
  </si>
  <si>
    <t>ชุมชนบ้านปาดัง</t>
  </si>
  <si>
    <t>4  ม.3  ถ.สมานมิตร  ต.ปริก  อ.สะเดา  จ.สงขลา  90120</t>
  </si>
  <si>
    <t>084-8544284</t>
  </si>
  <si>
    <t>พรรณี</t>
  </si>
  <si>
    <t xml:space="preserve">85  ถ.อนามัย  ต.ปริก  อ.สะเดา  จ.สงขลา  </t>
  </si>
  <si>
    <t>086-9611264</t>
  </si>
  <si>
    <t>เยาวนารถ</t>
  </si>
  <si>
    <t>เลาหบรรจง</t>
  </si>
  <si>
    <t>อนุบาลกระบี่</t>
  </si>
  <si>
    <t>083-1038243</t>
  </si>
  <si>
    <t>เรียม</t>
  </si>
  <si>
    <t>089-6468070</t>
  </si>
  <si>
    <t>เอมอร</t>
  </si>
  <si>
    <t>089-8758073</t>
  </si>
  <si>
    <t>แก้วตา</t>
  </si>
  <si>
    <t>081-8918358</t>
  </si>
  <si>
    <t>ย่องดำ</t>
  </si>
  <si>
    <t>สาริกา</t>
  </si>
  <si>
    <t>บ้านพรุดินนา</t>
  </si>
  <si>
    <t>087-2732517</t>
  </si>
  <si>
    <t>กุลชุมภู</t>
  </si>
  <si>
    <t>081-0882883</t>
  </si>
  <si>
    <t>วุฒิ</t>
  </si>
  <si>
    <t>คงชื่น</t>
  </si>
  <si>
    <t>รัตนาวดี</t>
  </si>
  <si>
    <t>สรรพคุณ</t>
  </si>
  <si>
    <t>089-5577723</t>
  </si>
  <si>
    <t>อ่อนพักร์</t>
  </si>
  <si>
    <t>หนูเงิน</t>
  </si>
  <si>
    <t>081-2718312</t>
  </si>
  <si>
    <t>เปียกบุตร</t>
  </si>
  <si>
    <t>086-5967315</t>
  </si>
  <si>
    <t>วันเต็ม</t>
  </si>
  <si>
    <t>ศรีเจริญ</t>
  </si>
  <si>
    <t>081-3701660</t>
  </si>
  <si>
    <t>กุหลาบ</t>
  </si>
  <si>
    <t>เจียวก๊ก</t>
  </si>
  <si>
    <t>698  ม.2  ต.เหนือคลอง  อ.เหนือคลอง  จ.กระบี่</t>
  </si>
  <si>
    <t>089-8751124</t>
  </si>
  <si>
    <t>วรรณดา</t>
  </si>
  <si>
    <t>แววสัมพันธ์</t>
  </si>
  <si>
    <t>087-2785723</t>
  </si>
  <si>
    <t>นพวัลย์</t>
  </si>
  <si>
    <t>หนูชัยปลอด</t>
  </si>
  <si>
    <t>086-6912688</t>
  </si>
  <si>
    <t>สารสุวรรณ</t>
  </si>
  <si>
    <t>086-2795126</t>
  </si>
  <si>
    <t>แก้วมี</t>
  </si>
  <si>
    <t>บ้านหนองบอน</t>
  </si>
  <si>
    <t>92  ม.8  ต.ทรายขาว  อ.หัวไทร  จ.นครศรีธรรมราช</t>
  </si>
  <si>
    <t>วัชราภรณ์</t>
  </si>
  <si>
    <t>พันธุ์วศิน</t>
  </si>
  <si>
    <t>วัดฉิมหลา</t>
  </si>
  <si>
    <t>โรงเรียนวัดฉิมหลา  ม.6  ต.หน้าสตน  อ.หัวไทร  จ.นครศรีธรรมราช</t>
  </si>
  <si>
    <t>075-752633</t>
  </si>
  <si>
    <t>เกษรา</t>
  </si>
  <si>
    <t>ข่ายม่าน</t>
  </si>
  <si>
    <t>7  ม.2  ต.ทุ่งค่าย  อ.ย่านตาขาว  จ.ตรัง  92140</t>
  </si>
  <si>
    <t>วิจิตรา</t>
  </si>
  <si>
    <t>มณีโชติ</t>
  </si>
  <si>
    <t>35/1  ม.4  ต.ทุ่งค่าย  อ.ย่านตาขาว  จ.ตรัง</t>
  </si>
  <si>
    <t>นาศรี</t>
  </si>
  <si>
    <t>22  ม.4  ต.นาหมื่นศรี  อ.นาโยง  จ.ตรัง</t>
  </si>
  <si>
    <t>089-5194001</t>
  </si>
  <si>
    <t>สว่างการ</t>
  </si>
  <si>
    <t>บางดีวิทยาคม</t>
  </si>
  <si>
    <t>35  ถ.เทศบาล 24  ต.ห้วยยอด  อ.ห้วยยอด  จ.ตรัง</t>
  </si>
  <si>
    <t>084-6156465</t>
  </si>
  <si>
    <t>แก้วละเอียด</t>
  </si>
  <si>
    <t>33/1  ม.5  ต.เขากอบ  อ.ห้วยยอด  จ.ตระง</t>
  </si>
  <si>
    <t>บุญพา</t>
  </si>
  <si>
    <t>สิทธิกุล</t>
  </si>
  <si>
    <t>191  ซ.สุมาลี  ต.ควนลัง  อ.หาดใหญ่  จ.สงขลา  90110</t>
  </si>
  <si>
    <t>มาไข่</t>
  </si>
  <si>
    <t>34  ม.2  ซ.สยามธานี 2  ต.ควนลัง  อ.หาดใหญ่  จ.สงขลา  90110</t>
  </si>
  <si>
    <t>บ้านหนองนายขุ้ย</t>
  </si>
  <si>
    <t>12/220  ม.1  ต.คลองแห  อ.หาดใหญ่  จ.สงขลา  90110</t>
  </si>
  <si>
    <t>ไพริน</t>
  </si>
  <si>
    <t>ขุนเพชร</t>
  </si>
  <si>
    <t>บ้านชายคลอง</t>
  </si>
  <si>
    <t>103/2  ม.3  ต.กำแพงเพชร  อ.รัตภูมิ  จ.สงขลา  90180</t>
  </si>
  <si>
    <t>กัญจน์ฐนภัทร์</t>
  </si>
  <si>
    <t>ดำเกิงเกียรติ</t>
  </si>
  <si>
    <t>อุสัยนี</t>
  </si>
  <si>
    <t>บ้านเกตรี</t>
  </si>
  <si>
    <t>575/17  ม.4  ต.คลองขุด  อ.เมือง  จ.สตูล  91000</t>
  </si>
  <si>
    <t>089-8691890</t>
  </si>
  <si>
    <t>จันทร์จักษุ</t>
  </si>
  <si>
    <t>62/12  ถ.ราษฎร์อุทิศ  ต.พิมาน  อ.เมืองสตูล  จ.สตูล  91000</t>
  </si>
  <si>
    <t>086-9691674</t>
  </si>
  <si>
    <t>เพ็ชรมาลัย</t>
  </si>
  <si>
    <t>674  ม.4  ต.คลองขุด  อ.เมือง  จ.สตูล  91000</t>
  </si>
  <si>
    <t>ศิริกาญจน์</t>
  </si>
  <si>
    <t>ดาวเรือง</t>
  </si>
  <si>
    <t>86/63  ถ.สฤษดิ์ภูมินารถ  ต.พิมาน  อ.เมือง  จ.สตูล</t>
  </si>
  <si>
    <t>081-8985891</t>
  </si>
  <si>
    <t>แซ่ลิ่ม</t>
  </si>
  <si>
    <t>086-2970535</t>
  </si>
  <si>
    <t>นันทา</t>
  </si>
  <si>
    <t>วิเศษวงษ์</t>
  </si>
  <si>
    <t>บ้านควนเก</t>
  </si>
  <si>
    <t>431/3  ม.1  ถ.ฉลุง-ละงู  ต.แป-ระ  อ.ท่าแพ  จ.สตูล  91150</t>
  </si>
  <si>
    <t>089-8706238</t>
  </si>
  <si>
    <t>ธัญญา</t>
  </si>
  <si>
    <t>นุ่นประดิษฐ์</t>
  </si>
  <si>
    <t>104  ม.2  ต.วังมะปราง  อ.วังวิเศษ  จ.ตรัง  92220</t>
  </si>
  <si>
    <t>084-4404536</t>
  </si>
  <si>
    <t>178/6  ถ.ไทรบุรี  ซ.47  ต.บ่อยาง  อ.เมืองสงขลา  จ.สงขลา  9000</t>
  </si>
  <si>
    <t>โรงเรียนนวมินทราชูทิศ ทักษิณ  อ.เมืองสงขลา  จ.สงขลา  90110</t>
  </si>
  <si>
    <t>เดชรักษา</t>
  </si>
  <si>
    <t>084-1893886</t>
  </si>
  <si>
    <t>มาจาก 43</t>
  </si>
  <si>
    <t>มาจาก 46</t>
  </si>
  <si>
    <t>165  ม.6  ต.ปากพะยูน  อ.ปากพะยูน  จ.พัทลุง</t>
  </si>
  <si>
    <t>มาจาก 31</t>
  </si>
  <si>
    <t>ไปรุ่นที่ 4 แล้ว</t>
  </si>
  <si>
    <t>ขอเป็นรุ่นหลัง</t>
  </si>
  <si>
    <t>มาจาก 37 ในรุ่น 4</t>
  </si>
  <si>
    <t>ขอเป็นรุ่นเดือน ก.ย.</t>
  </si>
  <si>
    <t>สุพิศ</t>
  </si>
  <si>
    <t>มุสิกะษะนะ</t>
  </si>
  <si>
    <t>สายบุรีแจ้งประชาคาร</t>
  </si>
  <si>
    <t>089-2961753</t>
  </si>
  <si>
    <t>คณะจัดชื่อเพิ่มให้</t>
  </si>
  <si>
    <t>สพป.พังงา</t>
  </si>
  <si>
    <t>ชนัญชิดา</t>
  </si>
  <si>
    <t>ไชยรักษ์</t>
  </si>
  <si>
    <t>วัดคมนียเขต</t>
  </si>
  <si>
    <t>10  ซ.กรอกเขา  อ.ตะกั่วป่า  จ.พังงา</t>
  </si>
  <si>
    <t>084-4413585</t>
  </si>
  <si>
    <t>ฉัตรจินดา</t>
  </si>
  <si>
    <t>บ้านระโนต (ธัญเจริญ)</t>
  </si>
  <si>
    <t>โรงเรียนบ้านระโนต (ธัญเจริญ)</t>
  </si>
  <si>
    <t>088-7683893</t>
  </si>
  <si>
    <t>มาจาก 47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</si>
</sst>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33">
    <font>
      <sz val="11"/>
      <color theme="1"/>
      <name val="Tahoma"/>
      <family val="2"/>
      <charset val="222"/>
      <scheme val="minor"/>
    </font>
    <font>
      <sz val="14"/>
      <color theme="1"/>
      <name val="Cordia New"/>
      <family val="2"/>
    </font>
    <font>
      <b/>
      <sz val="14"/>
      <color theme="1"/>
      <name val="Cordia New"/>
      <family val="2"/>
    </font>
    <font>
      <sz val="12"/>
      <color theme="1"/>
      <name val="Cordia New"/>
      <family val="2"/>
    </font>
    <font>
      <b/>
      <sz val="12"/>
      <color theme="1"/>
      <name val="Cordia New"/>
      <family val="2"/>
    </font>
    <font>
      <sz val="14"/>
      <name val="Cordia New"/>
      <family val="2"/>
    </font>
    <font>
      <b/>
      <sz val="14"/>
      <name val="Cordia New"/>
      <family val="2"/>
    </font>
    <font>
      <sz val="12"/>
      <name val="Cordia New"/>
      <family val="2"/>
    </font>
    <font>
      <sz val="14"/>
      <color rgb="FFC00000"/>
      <name val="Cordia New"/>
      <family val="2"/>
    </font>
    <font>
      <sz val="14"/>
      <color rgb="FFFF0000"/>
      <name val="Cordia New"/>
      <family val="2"/>
    </font>
    <font>
      <b/>
      <sz val="14"/>
      <color rgb="FFFF0000"/>
      <name val="Cordia New"/>
      <family val="2"/>
    </font>
    <font>
      <sz val="12"/>
      <color rgb="FFFF0000"/>
      <name val="Cordia New"/>
      <family val="2"/>
    </font>
    <font>
      <sz val="14"/>
      <color rgb="FF0070C0"/>
      <name val="Cordia New"/>
      <family val="2"/>
    </font>
    <font>
      <sz val="11"/>
      <color theme="1"/>
      <name val="Tahoma"/>
      <family val="2"/>
      <charset val="222"/>
      <scheme val="minor"/>
    </font>
    <font>
      <sz val="14"/>
      <color rgb="FF7030A0"/>
      <name val="Cordia New"/>
      <family val="2"/>
    </font>
    <font>
      <sz val="12"/>
      <color rgb="FF7030A0"/>
      <name val="Cordia New"/>
      <family val="2"/>
    </font>
    <font>
      <sz val="12"/>
      <color rgb="FF0070C0"/>
      <name val="Cordia New"/>
      <family val="2"/>
    </font>
    <font>
      <sz val="11"/>
      <color rgb="FF7030A0"/>
      <name val="Cordia New"/>
      <family val="2"/>
    </font>
    <font>
      <sz val="11"/>
      <color theme="1"/>
      <name val="Cordia New"/>
      <family val="2"/>
    </font>
    <font>
      <sz val="10"/>
      <name val="Cordia New"/>
      <family val="2"/>
    </font>
    <font>
      <sz val="9"/>
      <name val="Cordia New"/>
      <family val="2"/>
    </font>
    <font>
      <b/>
      <sz val="11"/>
      <name val="Cordia New"/>
      <family val="2"/>
    </font>
    <font>
      <u/>
      <sz val="8.25"/>
      <color theme="10"/>
      <name val="Tahoma"/>
      <family val="2"/>
      <charset val="222"/>
    </font>
    <font>
      <sz val="8.25"/>
      <color theme="10"/>
      <name val="Tahoma"/>
      <family val="2"/>
      <charset val="222"/>
    </font>
    <font>
      <sz val="14"/>
      <color theme="10"/>
      <name val="Cordia New"/>
      <family val="2"/>
    </font>
    <font>
      <sz val="14"/>
      <color rgb="FF00B050"/>
      <name val="Cordia New"/>
      <family val="2"/>
    </font>
    <font>
      <u/>
      <sz val="8.25"/>
      <color rgb="FF7030A0"/>
      <name val="Tahoma"/>
      <family val="2"/>
      <charset val="222"/>
    </font>
    <font>
      <u/>
      <sz val="8.25"/>
      <name val="Tahoma"/>
      <family val="2"/>
      <charset val="222"/>
    </font>
    <font>
      <sz val="14"/>
      <color rgb="FF006600"/>
      <name val="Cordia New"/>
      <family val="2"/>
    </font>
    <font>
      <u/>
      <sz val="14"/>
      <name val="Cordia New"/>
      <family val="2"/>
    </font>
    <font>
      <sz val="8.25"/>
      <name val="Tahoma"/>
      <family val="2"/>
      <charset val="222"/>
    </font>
    <font>
      <b/>
      <sz val="12"/>
      <name val="Cordia New"/>
      <family val="2"/>
    </font>
    <font>
      <sz val="8.25"/>
      <color rgb="FF0070C0"/>
      <name val="Tahoma"/>
      <family val="2"/>
      <charset val="222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</cellStyleXfs>
  <cellXfs count="61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5" xfId="0" applyFont="1" applyBorder="1"/>
    <xf numFmtId="0" fontId="2" fillId="0" borderId="5" xfId="0" applyFont="1" applyBorder="1" applyAlignment="1">
      <alignment horizontal="right"/>
    </xf>
    <xf numFmtId="0" fontId="1" fillId="0" borderId="9" xfId="0" applyFont="1" applyBorder="1"/>
    <xf numFmtId="0" fontId="1" fillId="0" borderId="11" xfId="0" applyFont="1" applyBorder="1"/>
    <xf numFmtId="0" fontId="1" fillId="0" borderId="12" xfId="0" applyFont="1" applyBorder="1"/>
    <xf numFmtId="0" fontId="2" fillId="0" borderId="3" xfId="0" applyFont="1" applyBorder="1"/>
    <xf numFmtId="0" fontId="1" fillId="0" borderId="15" xfId="0" applyFont="1" applyBorder="1"/>
    <xf numFmtId="0" fontId="1" fillId="0" borderId="16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19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/>
    </xf>
    <xf numFmtId="0" fontId="2" fillId="2" borderId="12" xfId="0" applyFont="1" applyFill="1" applyBorder="1"/>
    <xf numFmtId="0" fontId="2" fillId="2" borderId="3" xfId="0" applyFont="1" applyFill="1" applyBorder="1"/>
    <xf numFmtId="0" fontId="1" fillId="3" borderId="12" xfId="0" applyFont="1" applyFill="1" applyBorder="1"/>
    <xf numFmtId="0" fontId="2" fillId="3" borderId="8" xfId="0" applyFont="1" applyFill="1" applyBorder="1"/>
    <xf numFmtId="0" fontId="1" fillId="4" borderId="11" xfId="0" applyFont="1" applyFill="1" applyBorder="1"/>
    <xf numFmtId="0" fontId="2" fillId="4" borderId="1" xfId="0" applyFont="1" applyFill="1" applyBorder="1"/>
    <xf numFmtId="0" fontId="1" fillId="5" borderId="11" xfId="0" applyFont="1" applyFill="1" applyBorder="1"/>
    <xf numFmtId="0" fontId="2" fillId="5" borderId="1" xfId="0" applyFont="1" applyFill="1" applyBorder="1"/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6" fillId="2" borderId="12" xfId="0" applyFont="1" applyFill="1" applyBorder="1"/>
    <xf numFmtId="0" fontId="5" fillId="0" borderId="11" xfId="0" applyFont="1" applyBorder="1"/>
    <xf numFmtId="0" fontId="5" fillId="3" borderId="12" xfId="0" applyFont="1" applyFill="1" applyBorder="1"/>
    <xf numFmtId="0" fontId="5" fillId="4" borderId="11" xfId="0" applyFont="1" applyFill="1" applyBorder="1"/>
    <xf numFmtId="0" fontId="5" fillId="5" borderId="11" xfId="0" applyFont="1" applyFill="1" applyBorder="1"/>
    <xf numFmtId="0" fontId="5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top"/>
    </xf>
    <xf numFmtId="0" fontId="1" fillId="0" borderId="25" xfId="0" applyFont="1" applyBorder="1" applyAlignment="1">
      <alignment vertical="top"/>
    </xf>
    <xf numFmtId="0" fontId="3" fillId="0" borderId="9" xfId="0" applyFont="1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/>
    <xf numFmtId="0" fontId="1" fillId="0" borderId="26" xfId="0" applyFont="1" applyBorder="1" applyAlignment="1">
      <alignment vertical="top"/>
    </xf>
    <xf numFmtId="0" fontId="1" fillId="0" borderId="27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5" fillId="0" borderId="12" xfId="0" applyFont="1" applyBorder="1"/>
    <xf numFmtId="0" fontId="1" fillId="6" borderId="11" xfId="0" applyFont="1" applyFill="1" applyBorder="1"/>
    <xf numFmtId="0" fontId="5" fillId="6" borderId="11" xfId="0" applyFont="1" applyFill="1" applyBorder="1"/>
    <xf numFmtId="0" fontId="2" fillId="6" borderId="1" xfId="0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2" fillId="0" borderId="12" xfId="0" applyFont="1" applyFill="1" applyBorder="1"/>
    <xf numFmtId="0" fontId="1" fillId="0" borderId="0" xfId="0" applyFont="1" applyFill="1"/>
    <xf numFmtId="0" fontId="1" fillId="0" borderId="15" xfId="0" applyFont="1" applyFill="1" applyBorder="1" applyAlignment="1">
      <alignment vertical="top"/>
    </xf>
    <xf numFmtId="0" fontId="1" fillId="0" borderId="16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12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 wrapText="1"/>
    </xf>
    <xf numFmtId="0" fontId="1" fillId="0" borderId="15" xfId="0" applyFont="1" applyFill="1" applyBorder="1"/>
    <xf numFmtId="0" fontId="3" fillId="0" borderId="11" xfId="0" applyFont="1" applyFill="1" applyBorder="1" applyAlignment="1">
      <alignment vertical="top"/>
    </xf>
    <xf numFmtId="0" fontId="5" fillId="0" borderId="15" xfId="0" applyFont="1" applyFill="1" applyBorder="1" applyAlignment="1">
      <alignment vertical="top"/>
    </xf>
    <xf numFmtId="0" fontId="5" fillId="0" borderId="15" xfId="0" applyFont="1" applyFill="1" applyBorder="1"/>
    <xf numFmtId="0" fontId="6" fillId="0" borderId="12" xfId="0" applyFont="1" applyFill="1" applyBorder="1"/>
    <xf numFmtId="0" fontId="5" fillId="0" borderId="11" xfId="0" applyFont="1" applyFill="1" applyBorder="1"/>
    <xf numFmtId="0" fontId="5" fillId="0" borderId="12" xfId="0" applyFont="1" applyFill="1" applyBorder="1"/>
    <xf numFmtId="0" fontId="7" fillId="0" borderId="11" xfId="0" applyFont="1" applyFill="1" applyBorder="1" applyAlignment="1">
      <alignment vertical="top"/>
    </xf>
    <xf numFmtId="0" fontId="5" fillId="0" borderId="0" xfId="0" applyFont="1" applyFill="1"/>
    <xf numFmtId="0" fontId="8" fillId="0" borderId="11" xfId="0" applyFont="1" applyFill="1" applyBorder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4" fillId="0" borderId="17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0" fontId="9" fillId="0" borderId="11" xfId="0" applyFont="1" applyBorder="1"/>
    <xf numFmtId="0" fontId="9" fillId="0" borderId="12" xfId="0" applyFont="1" applyBorder="1"/>
    <xf numFmtId="0" fontId="10" fillId="2" borderId="12" xfId="0" applyFont="1" applyFill="1" applyBorder="1"/>
    <xf numFmtId="0" fontId="9" fillId="3" borderId="12" xfId="0" applyFont="1" applyFill="1" applyBorder="1"/>
    <xf numFmtId="0" fontId="9" fillId="4" borderId="11" xfId="0" applyFont="1" applyFill="1" applyBorder="1"/>
    <xf numFmtId="0" fontId="9" fillId="5" borderId="11" xfId="0" applyFont="1" applyFill="1" applyBorder="1"/>
    <xf numFmtId="0" fontId="9" fillId="6" borderId="11" xfId="0" applyFont="1" applyFill="1" applyBorder="1"/>
    <xf numFmtId="0" fontId="9" fillId="0" borderId="11" xfId="0" applyFont="1" applyFill="1" applyBorder="1"/>
    <xf numFmtId="0" fontId="9" fillId="0" borderId="12" xfId="0" applyFont="1" applyFill="1" applyBorder="1"/>
    <xf numFmtId="0" fontId="10" fillId="0" borderId="12" xfId="0" applyFont="1" applyFill="1" applyBorder="1"/>
    <xf numFmtId="0" fontId="1" fillId="0" borderId="0" xfId="0" applyFont="1" applyFill="1" applyAlignment="1">
      <alignment vertical="top"/>
    </xf>
    <xf numFmtId="0" fontId="5" fillId="0" borderId="0" xfId="0" applyFont="1" applyAlignment="1">
      <alignment horizontal="center"/>
    </xf>
    <xf numFmtId="0" fontId="9" fillId="0" borderId="15" xfId="0" applyFont="1" applyFill="1" applyBorder="1"/>
    <xf numFmtId="0" fontId="9" fillId="0" borderId="16" xfId="0" applyFont="1" applyFill="1" applyBorder="1"/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1" fillId="0" borderId="0" xfId="0" applyFont="1" applyBorder="1" applyAlignment="1">
      <alignment vertical="top"/>
    </xf>
    <xf numFmtId="0" fontId="9" fillId="0" borderId="0" xfId="0" applyFont="1" applyBorder="1"/>
    <xf numFmtId="0" fontId="1" fillId="0" borderId="0" xfId="0" applyFont="1" applyBorder="1"/>
    <xf numFmtId="0" fontId="5" fillId="0" borderId="0" xfId="0" applyFont="1" applyBorder="1"/>
    <xf numFmtId="0" fontId="9" fillId="0" borderId="0" xfId="0" applyFont="1" applyBorder="1" applyAlignment="1">
      <alignment vertical="top"/>
    </xf>
    <xf numFmtId="0" fontId="1" fillId="0" borderId="12" xfId="0" applyFont="1" applyBorder="1" applyAlignment="1">
      <alignment vertical="top" wrapText="1"/>
    </xf>
    <xf numFmtId="0" fontId="4" fillId="0" borderId="23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9" fillId="0" borderId="9" xfId="0" applyFont="1" applyBorder="1" applyAlignment="1">
      <alignment vertical="top"/>
    </xf>
    <xf numFmtId="0" fontId="9" fillId="0" borderId="16" xfId="0" applyFont="1" applyFill="1" applyBorder="1" applyAlignment="1">
      <alignment vertical="top"/>
    </xf>
    <xf numFmtId="0" fontId="9" fillId="0" borderId="15" xfId="0" applyFont="1" applyFill="1" applyBorder="1" applyAlignment="1">
      <alignment vertical="top"/>
    </xf>
    <xf numFmtId="0" fontId="9" fillId="0" borderId="16" xfId="0" applyFont="1" applyBorder="1"/>
    <xf numFmtId="0" fontId="9" fillId="0" borderId="15" xfId="0" applyFont="1" applyBorder="1"/>
    <xf numFmtId="0" fontId="9" fillId="0" borderId="11" xfId="0" applyFont="1" applyFill="1" applyBorder="1" applyAlignment="1">
      <alignment vertical="top"/>
    </xf>
    <xf numFmtId="0" fontId="11" fillId="0" borderId="11" xfId="0" applyFont="1" applyFill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0" fontId="9" fillId="0" borderId="16" xfId="0" applyFont="1" applyBorder="1" applyAlignment="1">
      <alignment vertical="top"/>
    </xf>
    <xf numFmtId="0" fontId="10" fillId="2" borderId="12" xfId="0" applyFont="1" applyFill="1" applyBorder="1" applyAlignment="1">
      <alignment vertical="top"/>
    </xf>
    <xf numFmtId="0" fontId="9" fillId="3" borderId="12" xfId="0" applyFont="1" applyFill="1" applyBorder="1" applyAlignment="1">
      <alignment vertical="top"/>
    </xf>
    <xf numFmtId="0" fontId="11" fillId="0" borderId="11" xfId="0" applyFont="1" applyBorder="1" applyAlignment="1">
      <alignment vertical="top" wrapText="1"/>
    </xf>
    <xf numFmtId="0" fontId="9" fillId="0" borderId="13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10" fillId="2" borderId="10" xfId="0" applyFont="1" applyFill="1" applyBorder="1" applyAlignment="1">
      <alignment vertical="top"/>
    </xf>
    <xf numFmtId="0" fontId="9" fillId="0" borderId="20" xfId="0" applyFont="1" applyBorder="1" applyAlignment="1">
      <alignment vertical="top"/>
    </xf>
    <xf numFmtId="0" fontId="9" fillId="3" borderId="21" xfId="0" applyFont="1" applyFill="1" applyBorder="1" applyAlignment="1">
      <alignment vertical="top"/>
    </xf>
    <xf numFmtId="0" fontId="11" fillId="0" borderId="20" xfId="0" applyFont="1" applyBorder="1" applyAlignment="1">
      <alignment vertical="top" wrapText="1"/>
    </xf>
    <xf numFmtId="0" fontId="9" fillId="0" borderId="9" xfId="0" applyFont="1" applyBorder="1"/>
    <xf numFmtId="0" fontId="9" fillId="4" borderId="9" xfId="0" applyFont="1" applyFill="1" applyBorder="1"/>
    <xf numFmtId="0" fontId="9" fillId="5" borderId="9" xfId="0" applyFont="1" applyFill="1" applyBorder="1"/>
    <xf numFmtId="0" fontId="9" fillId="6" borderId="9" xfId="0" applyFont="1" applyFill="1" applyBorder="1"/>
    <xf numFmtId="0" fontId="9" fillId="0" borderId="26" xfId="0" applyFont="1" applyBorder="1" applyAlignment="1">
      <alignment vertical="top"/>
    </xf>
    <xf numFmtId="0" fontId="9" fillId="0" borderId="27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 vertical="top"/>
    </xf>
    <xf numFmtId="0" fontId="11" fillId="0" borderId="26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/>
    <xf numFmtId="0" fontId="2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top"/>
    </xf>
    <xf numFmtId="0" fontId="12" fillId="0" borderId="11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0" fontId="12" fillId="0" borderId="11" xfId="0" applyFont="1" applyBorder="1" applyAlignment="1">
      <alignment vertical="top" wrapText="1"/>
    </xf>
    <xf numFmtId="0" fontId="12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vertical="top"/>
    </xf>
    <xf numFmtId="0" fontId="5" fillId="0" borderId="13" xfId="0" applyFont="1" applyBorder="1"/>
    <xf numFmtId="0" fontId="5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7" fillId="0" borderId="11" xfId="0" applyFont="1" applyBorder="1" applyAlignment="1">
      <alignment vertical="top" wrapText="1"/>
    </xf>
    <xf numFmtId="0" fontId="6" fillId="2" borderId="12" xfId="0" applyFont="1" applyFill="1" applyBorder="1" applyAlignment="1">
      <alignment vertical="top"/>
    </xf>
    <xf numFmtId="0" fontId="5" fillId="3" borderId="12" xfId="0" applyFont="1" applyFill="1" applyBorder="1" applyAlignment="1">
      <alignment vertical="top"/>
    </xf>
    <xf numFmtId="0" fontId="5" fillId="4" borderId="11" xfId="0" applyFont="1" applyFill="1" applyBorder="1" applyAlignment="1">
      <alignment vertical="top"/>
    </xf>
    <xf numFmtId="0" fontId="5" fillId="5" borderId="11" xfId="0" applyFont="1" applyFill="1" applyBorder="1" applyAlignment="1">
      <alignment vertical="top"/>
    </xf>
    <xf numFmtId="0" fontId="5" fillId="6" borderId="11" xfId="0" applyFont="1" applyFill="1" applyBorder="1" applyAlignment="1">
      <alignment vertical="top"/>
    </xf>
    <xf numFmtId="0" fontId="2" fillId="7" borderId="3" xfId="0" applyFont="1" applyFill="1" applyBorder="1" applyAlignment="1">
      <alignment horizontal="center" vertical="center"/>
    </xf>
    <xf numFmtId="0" fontId="11" fillId="7" borderId="20" xfId="0" applyFont="1" applyFill="1" applyBorder="1" applyAlignment="1">
      <alignment vertical="top" wrapText="1"/>
    </xf>
    <xf numFmtId="0" fontId="9" fillId="7" borderId="11" xfId="0" applyFont="1" applyFill="1" applyBorder="1"/>
    <xf numFmtId="0" fontId="5" fillId="7" borderId="11" xfId="0" applyFont="1" applyFill="1" applyBorder="1"/>
    <xf numFmtId="0" fontId="3" fillId="7" borderId="11" xfId="0" applyFont="1" applyFill="1" applyBorder="1" applyAlignment="1">
      <alignment vertical="top" wrapText="1"/>
    </xf>
    <xf numFmtId="0" fontId="11" fillId="7" borderId="11" xfId="0" applyFont="1" applyFill="1" applyBorder="1" applyAlignment="1">
      <alignment vertical="top" wrapText="1"/>
    </xf>
    <xf numFmtId="0" fontId="3" fillId="7" borderId="11" xfId="0" applyFont="1" applyFill="1" applyBorder="1" applyAlignment="1">
      <alignment vertical="top"/>
    </xf>
    <xf numFmtId="0" fontId="7" fillId="7" borderId="11" xfId="0" applyFont="1" applyFill="1" applyBorder="1" applyAlignment="1">
      <alignment vertical="top"/>
    </xf>
    <xf numFmtId="0" fontId="11" fillId="7" borderId="11" xfId="0" applyFont="1" applyFill="1" applyBorder="1" applyAlignment="1">
      <alignment vertical="top"/>
    </xf>
    <xf numFmtId="0" fontId="7" fillId="7" borderId="11" xfId="0" applyFont="1" applyFill="1" applyBorder="1" applyAlignment="1">
      <alignment vertical="top" wrapText="1"/>
    </xf>
    <xf numFmtId="0" fontId="2" fillId="7" borderId="19" xfId="0" applyFont="1" applyFill="1" applyBorder="1"/>
    <xf numFmtId="0" fontId="5" fillId="0" borderId="16" xfId="0" applyFont="1" applyFill="1" applyBorder="1"/>
    <xf numFmtId="0" fontId="2" fillId="0" borderId="0" xfId="0" applyFont="1" applyAlignment="1">
      <alignment horizontal="center"/>
    </xf>
    <xf numFmtId="0" fontId="5" fillId="0" borderId="27" xfId="0" applyFont="1" applyBorder="1" applyAlignment="1">
      <alignment vertical="top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7" fillId="0" borderId="26" xfId="0" applyFont="1" applyBorder="1" applyAlignment="1">
      <alignment vertical="top" wrapText="1"/>
    </xf>
    <xf numFmtId="187" fontId="1" fillId="0" borderId="0" xfId="0" applyNumberFormat="1" applyFont="1"/>
    <xf numFmtId="0" fontId="14" fillId="0" borderId="9" xfId="0" applyFont="1" applyBorder="1" applyAlignment="1">
      <alignment vertical="top"/>
    </xf>
    <xf numFmtId="0" fontId="14" fillId="0" borderId="24" xfId="0" applyFont="1" applyBorder="1" applyAlignment="1">
      <alignment vertical="top"/>
    </xf>
    <xf numFmtId="0" fontId="14" fillId="0" borderId="25" xfId="0" applyFont="1" applyBorder="1" applyAlignment="1">
      <alignment vertical="top"/>
    </xf>
    <xf numFmtId="0" fontId="14" fillId="0" borderId="10" xfId="0" applyFont="1" applyBorder="1" applyAlignment="1">
      <alignment vertical="top"/>
    </xf>
    <xf numFmtId="0" fontId="15" fillId="0" borderId="9" xfId="0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14" fillId="0" borderId="9" xfId="0" applyFont="1" applyBorder="1" applyAlignment="1">
      <alignment horizontal="center" vertical="top"/>
    </xf>
    <xf numFmtId="0" fontId="14" fillId="0" borderId="0" xfId="0" applyFont="1"/>
    <xf numFmtId="187" fontId="14" fillId="0" borderId="0" xfId="1" applyNumberFormat="1" applyFont="1"/>
    <xf numFmtId="0" fontId="14" fillId="0" borderId="11" xfId="0" applyFont="1" applyBorder="1" applyAlignment="1">
      <alignment vertical="top"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12" xfId="0" applyFont="1" applyBorder="1" applyAlignment="1">
      <alignment vertical="top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horizontal="center" vertical="top"/>
    </xf>
    <xf numFmtId="0" fontId="14" fillId="0" borderId="0" xfId="0" applyFont="1" applyAlignment="1">
      <alignment vertical="top"/>
    </xf>
    <xf numFmtId="187" fontId="14" fillId="0" borderId="0" xfId="1" applyNumberFormat="1" applyFont="1" applyAlignment="1">
      <alignment vertical="top"/>
    </xf>
    <xf numFmtId="0" fontId="12" fillId="0" borderId="26" xfId="0" applyFont="1" applyBorder="1" applyAlignment="1">
      <alignment vertical="top"/>
    </xf>
    <xf numFmtId="187" fontId="1" fillId="0" borderId="0" xfId="1" applyNumberFormat="1" applyFont="1"/>
    <xf numFmtId="187" fontId="1" fillId="0" borderId="0" xfId="1" applyNumberFormat="1" applyFont="1" applyAlignment="1">
      <alignment vertical="top"/>
    </xf>
    <xf numFmtId="0" fontId="14" fillId="0" borderId="11" xfId="0" applyFont="1" applyBorder="1" applyAlignment="1">
      <alignment horizontal="center" vertical="top"/>
    </xf>
    <xf numFmtId="187" fontId="5" fillId="0" borderId="0" xfId="1" applyNumberFormat="1" applyFont="1"/>
    <xf numFmtId="0" fontId="15" fillId="0" borderId="11" xfId="0" applyFont="1" applyBorder="1" applyAlignment="1">
      <alignment vertical="top" wrapText="1"/>
    </xf>
    <xf numFmtId="0" fontId="14" fillId="0" borderId="11" xfId="0" applyFont="1" applyBorder="1"/>
    <xf numFmtId="0" fontId="14" fillId="0" borderId="12" xfId="0" applyFont="1" applyBorder="1"/>
    <xf numFmtId="0" fontId="14" fillId="0" borderId="0" xfId="0" applyFont="1" applyBorder="1" applyAlignment="1">
      <alignment vertical="top" wrapText="1"/>
    </xf>
    <xf numFmtId="187" fontId="12" fillId="0" borderId="0" xfId="1" applyNumberFormat="1" applyFont="1" applyAlignment="1">
      <alignment vertical="top"/>
    </xf>
    <xf numFmtId="187" fontId="9" fillId="0" borderId="0" xfId="1" applyNumberFormat="1" applyFont="1"/>
    <xf numFmtId="0" fontId="5" fillId="0" borderId="12" xfId="0" applyFont="1" applyBorder="1" applyAlignment="1">
      <alignment horizontal="center" vertical="top"/>
    </xf>
    <xf numFmtId="187" fontId="5" fillId="0" borderId="0" xfId="1" applyNumberFormat="1" applyFont="1" applyAlignment="1">
      <alignment vertical="top"/>
    </xf>
    <xf numFmtId="0" fontId="14" fillId="0" borderId="12" xfId="0" applyFont="1" applyBorder="1" applyAlignment="1">
      <alignment vertical="top" wrapText="1"/>
    </xf>
    <xf numFmtId="187" fontId="9" fillId="0" borderId="0" xfId="1" applyNumberFormat="1" applyFont="1" applyAlignment="1">
      <alignment vertical="top"/>
    </xf>
    <xf numFmtId="0" fontId="2" fillId="0" borderId="0" xfId="0" applyFont="1" applyAlignment="1">
      <alignment horizontal="center"/>
    </xf>
    <xf numFmtId="0" fontId="14" fillId="0" borderId="11" xfId="0" applyFont="1" applyBorder="1" applyAlignment="1">
      <alignment wrapText="1"/>
    </xf>
    <xf numFmtId="0" fontId="14" fillId="0" borderId="0" xfId="0" applyFont="1" applyAlignment="1">
      <alignment vertical="top" wrapText="1"/>
    </xf>
    <xf numFmtId="0" fontId="14" fillId="0" borderId="13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14" xfId="0" applyFont="1" applyBorder="1" applyAlignment="1">
      <alignment vertical="top"/>
    </xf>
    <xf numFmtId="0" fontId="15" fillId="0" borderId="13" xfId="0" applyFont="1" applyBorder="1" applyAlignment="1">
      <alignment vertical="top" wrapText="1"/>
    </xf>
    <xf numFmtId="0" fontId="14" fillId="0" borderId="13" xfId="0" applyFont="1" applyBorder="1" applyAlignment="1">
      <alignment horizontal="center" vertical="top"/>
    </xf>
    <xf numFmtId="0" fontId="14" fillId="0" borderId="13" xfId="0" applyFont="1" applyBorder="1" applyAlignment="1">
      <alignment vertical="top" wrapText="1"/>
    </xf>
    <xf numFmtId="0" fontId="14" fillId="0" borderId="29" xfId="0" applyFont="1" applyBorder="1" applyAlignment="1">
      <alignment vertical="top" wrapText="1"/>
    </xf>
    <xf numFmtId="0" fontId="14" fillId="0" borderId="14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5" fillId="0" borderId="11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9" fillId="0" borderId="30" xfId="0" applyFont="1" applyBorder="1" applyAlignment="1">
      <alignment vertical="top"/>
    </xf>
    <xf numFmtId="0" fontId="1" fillId="0" borderId="30" xfId="0" applyFont="1" applyBorder="1" applyAlignment="1">
      <alignment vertical="top"/>
    </xf>
    <xf numFmtId="0" fontId="5" fillId="0" borderId="30" xfId="0" applyFont="1" applyBorder="1" applyAlignment="1">
      <alignment vertical="top"/>
    </xf>
    <xf numFmtId="0" fontId="2" fillId="0" borderId="8" xfId="0" applyFont="1" applyBorder="1"/>
    <xf numFmtId="0" fontId="9" fillId="0" borderId="5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6" fillId="2" borderId="14" xfId="0" applyFont="1" applyFill="1" applyBorder="1" applyAlignment="1">
      <alignment vertical="top"/>
    </xf>
    <xf numFmtId="0" fontId="5" fillId="3" borderId="14" xfId="0" applyFont="1" applyFill="1" applyBorder="1" applyAlignment="1">
      <alignment vertical="top"/>
    </xf>
    <xf numFmtId="0" fontId="7" fillId="0" borderId="19" xfId="0" applyFont="1" applyBorder="1" applyAlignment="1">
      <alignment vertical="top" wrapText="1"/>
    </xf>
    <xf numFmtId="0" fontId="7" fillId="7" borderId="19" xfId="0" applyFont="1" applyFill="1" applyBorder="1" applyAlignment="1">
      <alignment vertical="top" wrapText="1"/>
    </xf>
    <xf numFmtId="0" fontId="5" fillId="0" borderId="5" xfId="0" applyFont="1" applyBorder="1"/>
    <xf numFmtId="0" fontId="5" fillId="4" borderId="13" xfId="0" applyFont="1" applyFill="1" applyBorder="1"/>
    <xf numFmtId="0" fontId="5" fillId="5" borderId="13" xfId="0" applyFont="1" applyFill="1" applyBorder="1"/>
    <xf numFmtId="0" fontId="5" fillId="6" borderId="13" xfId="0" applyFont="1" applyFill="1" applyBorder="1"/>
    <xf numFmtId="0" fontId="5" fillId="0" borderId="3" xfId="0" applyFont="1" applyBorder="1"/>
    <xf numFmtId="0" fontId="5" fillId="0" borderId="23" xfId="0" applyFont="1" applyBorder="1"/>
    <xf numFmtId="0" fontId="5" fillId="0" borderId="17" xfId="0" applyFont="1" applyBorder="1"/>
    <xf numFmtId="0" fontId="16" fillId="0" borderId="11" xfId="0" applyFont="1" applyBorder="1" applyAlignment="1">
      <alignment vertical="top" wrapText="1"/>
    </xf>
    <xf numFmtId="0" fontId="9" fillId="0" borderId="3" xfId="0" applyFont="1" applyBorder="1" applyAlignment="1">
      <alignment vertical="top"/>
    </xf>
    <xf numFmtId="0" fontId="10" fillId="2" borderId="14" xfId="0" applyFont="1" applyFill="1" applyBorder="1" applyAlignment="1">
      <alignment vertical="top"/>
    </xf>
    <xf numFmtId="0" fontId="9" fillId="3" borderId="14" xfId="0" applyFont="1" applyFill="1" applyBorder="1" applyAlignment="1">
      <alignment vertical="top"/>
    </xf>
    <xf numFmtId="0" fontId="11" fillId="0" borderId="19" xfId="0" applyFont="1" applyBorder="1" applyAlignment="1">
      <alignment vertical="top" wrapText="1"/>
    </xf>
    <xf numFmtId="0" fontId="11" fillId="7" borderId="19" xfId="0" applyFont="1" applyFill="1" applyBorder="1" applyAlignment="1">
      <alignment vertical="top" wrapText="1"/>
    </xf>
    <xf numFmtId="0" fontId="9" fillId="0" borderId="5" xfId="0" applyFont="1" applyBorder="1"/>
    <xf numFmtId="0" fontId="9" fillId="5" borderId="13" xfId="0" applyFont="1" applyFill="1" applyBorder="1"/>
    <xf numFmtId="0" fontId="9" fillId="6" borderId="13" xfId="0" applyFont="1" applyFill="1" applyBorder="1"/>
    <xf numFmtId="0" fontId="9" fillId="0" borderId="13" xfId="0" applyFont="1" applyBorder="1"/>
    <xf numFmtId="0" fontId="9" fillId="0" borderId="3" xfId="0" applyFont="1" applyBorder="1"/>
    <xf numFmtId="0" fontId="9" fillId="0" borderId="14" xfId="0" applyFont="1" applyBorder="1"/>
    <xf numFmtId="0" fontId="9" fillId="0" borderId="23" xfId="0" applyFont="1" applyBorder="1"/>
    <xf numFmtId="0" fontId="9" fillId="0" borderId="17" xfId="0" applyFont="1" applyBorder="1"/>
    <xf numFmtId="0" fontId="2" fillId="0" borderId="0" xfId="0" applyFont="1" applyAlignment="1">
      <alignment horizontal="center" vertical="top"/>
    </xf>
    <xf numFmtId="0" fontId="12" fillId="0" borderId="11" xfId="0" applyFont="1" applyBorder="1"/>
    <xf numFmtId="0" fontId="12" fillId="0" borderId="12" xfId="0" applyFont="1" applyBorder="1"/>
    <xf numFmtId="187" fontId="12" fillId="0" borderId="0" xfId="1" applyNumberFormat="1" applyFont="1"/>
    <xf numFmtId="0" fontId="12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5" fillId="0" borderId="27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187" fontId="5" fillId="0" borderId="0" xfId="1" applyNumberFormat="1" applyFont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9" fillId="4" borderId="13" xfId="0" applyFont="1" applyFill="1" applyBorder="1"/>
    <xf numFmtId="0" fontId="5" fillId="0" borderId="9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top" wrapText="1"/>
    </xf>
    <xf numFmtId="0" fontId="1" fillId="0" borderId="27" xfId="0" applyFont="1" applyBorder="1"/>
    <xf numFmtId="0" fontId="14" fillId="0" borderId="27" xfId="0" applyFont="1" applyBorder="1" applyAlignment="1">
      <alignment vertical="top" wrapText="1"/>
    </xf>
    <xf numFmtId="0" fontId="14" fillId="0" borderId="11" xfId="0" applyFont="1" applyBorder="1" applyAlignment="1">
      <alignment horizontal="center" vertical="top" wrapText="1"/>
    </xf>
    <xf numFmtId="187" fontId="14" fillId="0" borderId="0" xfId="1" applyNumberFormat="1" applyFont="1" applyAlignment="1">
      <alignment vertical="top" wrapText="1"/>
    </xf>
    <xf numFmtId="0" fontId="14" fillId="0" borderId="26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4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0" xfId="0" applyFont="1" applyBorder="1"/>
    <xf numFmtId="0" fontId="14" fillId="0" borderId="14" xfId="0" applyFont="1" applyBorder="1" applyAlignment="1">
      <alignment vertical="top" wrapText="1"/>
    </xf>
    <xf numFmtId="0" fontId="14" fillId="0" borderId="13" xfId="0" applyFont="1" applyBorder="1" applyAlignment="1">
      <alignment horizontal="center" vertical="top" wrapText="1"/>
    </xf>
    <xf numFmtId="187" fontId="14" fillId="0" borderId="0" xfId="0" applyNumberFormat="1" applyFont="1" applyAlignment="1">
      <alignment vertical="top" wrapText="1"/>
    </xf>
    <xf numFmtId="0" fontId="17" fillId="0" borderId="1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13" xfId="0" applyFont="1" applyBorder="1"/>
    <xf numFmtId="0" fontId="14" fillId="0" borderId="1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2" fillId="0" borderId="28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14" xfId="0" applyFont="1" applyBorder="1" applyAlignment="1">
      <alignment vertical="top"/>
    </xf>
    <xf numFmtId="0" fontId="12" fillId="0" borderId="13" xfId="0" applyFont="1" applyBorder="1" applyAlignment="1">
      <alignment vertical="top"/>
    </xf>
    <xf numFmtId="0" fontId="12" fillId="0" borderId="13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5" fillId="0" borderId="0" xfId="0" applyFont="1" applyBorder="1" applyAlignment="1">
      <alignment vertical="top" wrapText="1"/>
    </xf>
    <xf numFmtId="16" fontId="14" fillId="0" borderId="0" xfId="0" applyNumberFormat="1" applyFont="1" applyBorder="1" applyAlignment="1">
      <alignment vertical="top" wrapText="1"/>
    </xf>
    <xf numFmtId="0" fontId="2" fillId="0" borderId="17" xfId="0" applyFont="1" applyBorder="1" applyAlignment="1">
      <alignment horizontal="center" vertical="center" wrapText="1"/>
    </xf>
    <xf numFmtId="0" fontId="14" fillId="0" borderId="9" xfId="0" applyFont="1" applyBorder="1"/>
    <xf numFmtId="0" fontId="14" fillId="0" borderId="10" xfId="0" applyFont="1" applyBorder="1"/>
    <xf numFmtId="0" fontId="2" fillId="0" borderId="0" xfId="0" applyFont="1" applyAlignment="1">
      <alignment horizontal="center" vertical="center"/>
    </xf>
    <xf numFmtId="16" fontId="14" fillId="0" borderId="11" xfId="0" applyNumberFormat="1" applyFont="1" applyBorder="1" applyAlignment="1">
      <alignment vertical="top" wrapText="1"/>
    </xf>
    <xf numFmtId="0" fontId="14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25" xfId="0" applyFont="1" applyBorder="1"/>
    <xf numFmtId="0" fontId="14" fillId="0" borderId="27" xfId="0" applyFont="1" applyBorder="1"/>
    <xf numFmtId="0" fontId="14" fillId="0" borderId="27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center"/>
    </xf>
    <xf numFmtId="0" fontId="9" fillId="0" borderId="27" xfId="0" applyFont="1" applyBorder="1"/>
    <xf numFmtId="0" fontId="14" fillId="0" borderId="11" xfId="0" applyFont="1" applyBorder="1" applyAlignment="1">
      <alignment horizontal="center" vertical="center" wrapText="1"/>
    </xf>
    <xf numFmtId="0" fontId="12" fillId="0" borderId="27" xfId="0" applyFont="1" applyBorder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187" fontId="12" fillId="0" borderId="0" xfId="1" applyNumberFormat="1" applyFont="1" applyAlignment="1">
      <alignment vertical="top" wrapText="1"/>
    </xf>
    <xf numFmtId="187" fontId="1" fillId="0" borderId="0" xfId="1" applyNumberFormat="1" applyFont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26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16" fontId="14" fillId="0" borderId="13" xfId="0" applyNumberFormat="1" applyFont="1" applyBorder="1" applyAlignment="1">
      <alignment vertical="top" wrapText="1"/>
    </xf>
    <xf numFmtId="0" fontId="14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vertical="top" wrapText="1"/>
    </xf>
    <xf numFmtId="0" fontId="2" fillId="0" borderId="0" xfId="0" applyFont="1" applyAlignment="1">
      <alignment horizontal="center" vertical="top"/>
    </xf>
    <xf numFmtId="0" fontId="9" fillId="0" borderId="0" xfId="0" applyFont="1" applyBorder="1" applyAlignment="1">
      <alignment vertical="top" wrapText="1"/>
    </xf>
    <xf numFmtId="0" fontId="11" fillId="0" borderId="12" xfId="0" applyFont="1" applyBorder="1" applyAlignment="1">
      <alignment vertical="top"/>
    </xf>
    <xf numFmtId="0" fontId="12" fillId="0" borderId="0" xfId="0" applyFont="1" applyAlignment="1"/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9" fillId="0" borderId="14" xfId="0" applyFont="1" applyBorder="1" applyAlignment="1">
      <alignment vertical="top"/>
    </xf>
    <xf numFmtId="0" fontId="11" fillId="0" borderId="13" xfId="0" applyFont="1" applyBorder="1" applyAlignment="1">
      <alignment vertical="top" wrapText="1"/>
    </xf>
    <xf numFmtId="0" fontId="11" fillId="7" borderId="13" xfId="0" applyFont="1" applyFill="1" applyBorder="1" applyAlignment="1">
      <alignment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/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9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20" xfId="0" applyFont="1" applyBorder="1" applyAlignment="1">
      <alignment vertical="top" wrapText="1"/>
    </xf>
    <xf numFmtId="0" fontId="5" fillId="0" borderId="26" xfId="0" applyFont="1" applyBorder="1" applyAlignment="1">
      <alignment vertical="top"/>
    </xf>
    <xf numFmtId="0" fontId="5" fillId="0" borderId="29" xfId="0" applyFont="1" applyBorder="1" applyAlignment="1">
      <alignment vertical="top" wrapText="1"/>
    </xf>
    <xf numFmtId="0" fontId="10" fillId="0" borderId="12" xfId="0" applyFont="1" applyFill="1" applyBorder="1" applyAlignment="1">
      <alignment vertical="top"/>
    </xf>
    <xf numFmtId="0" fontId="9" fillId="0" borderId="12" xfId="0" applyFont="1" applyFill="1" applyBorder="1" applyAlignment="1">
      <alignment vertical="top"/>
    </xf>
    <xf numFmtId="0" fontId="11" fillId="0" borderId="11" xfId="0" applyFont="1" applyFill="1" applyBorder="1" applyAlignment="1">
      <alignment vertical="top" wrapText="1"/>
    </xf>
    <xf numFmtId="0" fontId="9" fillId="5" borderId="11" xfId="0" applyFont="1" applyFill="1" applyBorder="1" applyAlignment="1">
      <alignment vertical="top"/>
    </xf>
    <xf numFmtId="187" fontId="5" fillId="0" borderId="0" xfId="1" applyNumberFormat="1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29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187" fontId="9" fillId="0" borderId="0" xfId="1" applyNumberFormat="1" applyFont="1" applyAlignment="1">
      <alignment vertical="top" wrapText="1"/>
    </xf>
    <xf numFmtId="0" fontId="9" fillId="0" borderId="27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187" fontId="12" fillId="0" borderId="0" xfId="1" applyNumberFormat="1" applyFont="1" applyAlignment="1"/>
    <xf numFmtId="0" fontId="5" fillId="0" borderId="27" xfId="0" applyFont="1" applyBorder="1" applyAlignment="1">
      <alignment horizontal="center" vertical="top"/>
    </xf>
    <xf numFmtId="187" fontId="1" fillId="0" borderId="0" xfId="0" applyNumberFormat="1" applyFont="1" applyBorder="1" applyAlignment="1">
      <alignment vertical="top" wrapText="1"/>
    </xf>
    <xf numFmtId="0" fontId="14" fillId="0" borderId="0" xfId="0" applyFont="1" applyBorder="1" applyAlignment="1">
      <alignment horizontal="center" vertical="top" wrapText="1"/>
    </xf>
    <xf numFmtId="187" fontId="14" fillId="0" borderId="0" xfId="1" applyNumberFormat="1" applyFont="1" applyBorder="1" applyAlignment="1">
      <alignment horizontal="center" vertical="top"/>
    </xf>
    <xf numFmtId="187" fontId="5" fillId="0" borderId="0" xfId="0" applyNumberFormat="1" applyFont="1" applyAlignment="1">
      <alignment vertical="top"/>
    </xf>
    <xf numFmtId="0" fontId="5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vertical="top"/>
    </xf>
    <xf numFmtId="187" fontId="5" fillId="0" borderId="0" xfId="0" applyNumberFormat="1" applyFont="1" applyBorder="1" applyAlignment="1">
      <alignment vertical="top" wrapText="1"/>
    </xf>
    <xf numFmtId="187" fontId="14" fillId="0" borderId="0" xfId="1" applyNumberFormat="1" applyFont="1" applyBorder="1" applyAlignment="1">
      <alignment vertical="top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top"/>
    </xf>
    <xf numFmtId="0" fontId="5" fillId="0" borderId="24" xfId="0" applyFont="1" applyBorder="1" applyAlignment="1">
      <alignment vertical="top"/>
    </xf>
    <xf numFmtId="0" fontId="5" fillId="0" borderId="25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9" xfId="0" applyFont="1" applyBorder="1" applyAlignment="1">
      <alignment horizontal="center" vertical="top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vertical="top" wrapText="1"/>
    </xf>
    <xf numFmtId="16" fontId="5" fillId="0" borderId="11" xfId="0" applyNumberFormat="1" applyFont="1" applyBorder="1" applyAlignment="1">
      <alignment vertical="top" wrapText="1"/>
    </xf>
    <xf numFmtId="187" fontId="5" fillId="0" borderId="0" xfId="0" applyNumberFormat="1" applyFont="1"/>
    <xf numFmtId="0" fontId="6" fillId="0" borderId="0" xfId="0" applyFont="1" applyAlignme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top" wrapText="1"/>
    </xf>
    <xf numFmtId="187" fontId="5" fillId="0" borderId="0" xfId="0" applyNumberFormat="1" applyFont="1" applyAlignment="1">
      <alignment vertical="top" wrapText="1"/>
    </xf>
    <xf numFmtId="0" fontId="5" fillId="0" borderId="29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5" fillId="0" borderId="31" xfId="0" applyFont="1" applyBorder="1" applyAlignment="1">
      <alignment vertical="top"/>
    </xf>
    <xf numFmtId="0" fontId="5" fillId="0" borderId="32" xfId="0" applyFont="1" applyBorder="1" applyAlignment="1">
      <alignment vertical="top"/>
    </xf>
    <xf numFmtId="0" fontId="5" fillId="0" borderId="21" xfId="0" applyFont="1" applyBorder="1" applyAlignment="1">
      <alignment vertical="top"/>
    </xf>
    <xf numFmtId="0" fontId="7" fillId="0" borderId="20" xfId="0" applyFont="1" applyBorder="1" applyAlignment="1">
      <alignment vertical="top" wrapText="1"/>
    </xf>
    <xf numFmtId="0" fontId="5" fillId="0" borderId="20" xfId="0" applyFont="1" applyBorder="1" applyAlignment="1">
      <alignment vertical="top"/>
    </xf>
    <xf numFmtId="0" fontId="5" fillId="0" borderId="20" xfId="0" applyFont="1" applyBorder="1" applyAlignment="1">
      <alignment wrapText="1"/>
    </xf>
    <xf numFmtId="0" fontId="5" fillId="0" borderId="20" xfId="0" applyFont="1" applyBorder="1" applyAlignment="1">
      <alignment horizontal="center" vertical="top"/>
    </xf>
    <xf numFmtId="0" fontId="5" fillId="0" borderId="20" xfId="0" applyFont="1" applyBorder="1"/>
    <xf numFmtId="0" fontId="5" fillId="0" borderId="28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7" fillId="0" borderId="13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1" xfId="0" applyFont="1" applyBorder="1" applyAlignment="1">
      <alignment wrapText="1"/>
    </xf>
    <xf numFmtId="0" fontId="12" fillId="0" borderId="27" xfId="0" applyFont="1" applyBorder="1"/>
    <xf numFmtId="0" fontId="5" fillId="0" borderId="27" xfId="0" applyFont="1" applyBorder="1"/>
    <xf numFmtId="0" fontId="5" fillId="0" borderId="13" xfId="0" applyFont="1" applyBorder="1" applyAlignment="1">
      <alignment wrapText="1"/>
    </xf>
    <xf numFmtId="0" fontId="5" fillId="0" borderId="28" xfId="0" applyFont="1" applyBorder="1" applyAlignment="1">
      <alignment vertical="top" wrapText="1"/>
    </xf>
    <xf numFmtId="0" fontId="23" fillId="0" borderId="11" xfId="2" applyFont="1" applyBorder="1" applyAlignment="1" applyProtection="1">
      <alignment vertical="top" wrapText="1"/>
    </xf>
    <xf numFmtId="0" fontId="23" fillId="0" borderId="11" xfId="2" applyFont="1" applyBorder="1" applyAlignment="1" applyProtection="1">
      <alignment vertical="top"/>
    </xf>
    <xf numFmtId="0" fontId="23" fillId="0" borderId="9" xfId="2" applyFont="1" applyBorder="1" applyAlignment="1" applyProtection="1">
      <alignment vertical="top" wrapText="1"/>
    </xf>
    <xf numFmtId="0" fontId="23" fillId="0" borderId="13" xfId="2" applyFont="1" applyBorder="1" applyAlignment="1" applyProtection="1"/>
    <xf numFmtId="0" fontId="5" fillId="0" borderId="1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9" xfId="2" applyFont="1" applyBorder="1" applyAlignment="1" applyProtection="1">
      <alignment vertical="top" wrapText="1"/>
    </xf>
    <xf numFmtId="0" fontId="5" fillId="0" borderId="11" xfId="2" applyFont="1" applyBorder="1" applyAlignment="1" applyProtection="1">
      <alignment vertical="top"/>
    </xf>
    <xf numFmtId="0" fontId="5" fillId="0" borderId="11" xfId="2" applyFont="1" applyBorder="1" applyAlignment="1" applyProtection="1">
      <alignment vertical="top" wrapText="1"/>
    </xf>
    <xf numFmtId="0" fontId="24" fillId="0" borderId="11" xfId="2" applyFont="1" applyBorder="1" applyAlignment="1" applyProtection="1">
      <alignment vertical="top" wrapText="1"/>
    </xf>
    <xf numFmtId="0" fontId="24" fillId="0" borderId="11" xfId="2" applyFont="1" applyBorder="1" applyAlignment="1" applyProtection="1">
      <alignment vertical="top"/>
    </xf>
    <xf numFmtId="0" fontId="25" fillId="0" borderId="11" xfId="0" applyFont="1" applyBorder="1" applyAlignment="1">
      <alignment vertical="top" wrapText="1"/>
    </xf>
    <xf numFmtId="0" fontId="25" fillId="0" borderId="27" xfId="0" applyFont="1" applyBorder="1" applyAlignment="1">
      <alignment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0" xfId="0" applyFont="1" applyAlignment="1">
      <alignment vertical="top" wrapText="1"/>
    </xf>
    <xf numFmtId="187" fontId="25" fillId="0" borderId="0" xfId="1" applyNumberFormat="1" applyFont="1" applyAlignment="1">
      <alignment vertical="top" wrapText="1"/>
    </xf>
    <xf numFmtId="187" fontId="12" fillId="0" borderId="0" xfId="1" applyNumberFormat="1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2" fillId="0" borderId="0" xfId="0" applyFont="1" applyAlignment="1">
      <alignment horizontal="center" vertical="top"/>
    </xf>
    <xf numFmtId="0" fontId="14" fillId="0" borderId="9" xfId="0" applyFont="1" applyBorder="1" applyAlignment="1">
      <alignment horizontal="center" vertical="top" wrapText="1"/>
    </xf>
    <xf numFmtId="0" fontId="14" fillId="0" borderId="25" xfId="0" applyFont="1" applyBorder="1" applyAlignment="1">
      <alignment vertical="top" wrapText="1"/>
    </xf>
    <xf numFmtId="0" fontId="6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187" fontId="9" fillId="0" borderId="0" xfId="0" applyNumberFormat="1" applyFont="1" applyAlignment="1">
      <alignment vertical="top"/>
    </xf>
    <xf numFmtId="0" fontId="26" fillId="0" borderId="0" xfId="2" applyFont="1" applyAlignment="1" applyProtection="1">
      <alignment vertical="top" wrapText="1"/>
    </xf>
    <xf numFmtId="0" fontId="14" fillId="0" borderId="20" xfId="0" applyFont="1" applyBorder="1" applyAlignment="1">
      <alignment vertical="top" wrapText="1"/>
    </xf>
    <xf numFmtId="0" fontId="14" fillId="0" borderId="32" xfId="0" applyFont="1" applyBorder="1" applyAlignment="1">
      <alignment vertical="top" wrapText="1"/>
    </xf>
    <xf numFmtId="0" fontId="14" fillId="0" borderId="20" xfId="0" applyFont="1" applyBorder="1" applyAlignment="1">
      <alignment horizontal="center" vertical="top" wrapText="1"/>
    </xf>
    <xf numFmtId="0" fontId="5" fillId="0" borderId="34" xfId="0" applyFont="1" applyBorder="1" applyAlignment="1">
      <alignment vertical="top" wrapText="1"/>
    </xf>
    <xf numFmtId="0" fontId="5" fillId="0" borderId="35" xfId="0" applyFont="1" applyBorder="1" applyAlignment="1">
      <alignment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36" xfId="0" applyFont="1" applyBorder="1" applyAlignment="1">
      <alignment vertical="top" wrapText="1"/>
    </xf>
    <xf numFmtId="187" fontId="5" fillId="0" borderId="36" xfId="1" applyNumberFormat="1" applyFont="1" applyBorder="1" applyAlignment="1">
      <alignment vertical="top" wrapText="1"/>
    </xf>
    <xf numFmtId="0" fontId="14" fillId="0" borderId="34" xfId="0" applyFont="1" applyBorder="1" applyAlignment="1">
      <alignment vertical="top" wrapText="1"/>
    </xf>
    <xf numFmtId="0" fontId="11" fillId="0" borderId="11" xfId="0" applyFont="1" applyBorder="1" applyAlignment="1">
      <alignment vertical="top"/>
    </xf>
    <xf numFmtId="0" fontId="6" fillId="0" borderId="0" xfId="0" applyFont="1" applyAlignment="1">
      <alignment horizontal="center" vertical="top"/>
    </xf>
    <xf numFmtId="0" fontId="27" fillId="0" borderId="0" xfId="2" applyFont="1" applyAlignment="1" applyProtection="1">
      <alignment vertical="top" wrapText="1"/>
    </xf>
    <xf numFmtId="0" fontId="28" fillId="0" borderId="11" xfId="0" applyFont="1" applyBorder="1" applyAlignment="1">
      <alignment vertical="top" wrapText="1"/>
    </xf>
    <xf numFmtId="0" fontId="28" fillId="0" borderId="27" xfId="0" applyFont="1" applyBorder="1" applyAlignment="1">
      <alignment vertical="top" wrapText="1"/>
    </xf>
    <xf numFmtId="0" fontId="28" fillId="0" borderId="11" xfId="0" applyFont="1" applyBorder="1" applyAlignment="1">
      <alignment horizontal="center" vertical="top" wrapText="1"/>
    </xf>
    <xf numFmtId="0" fontId="28" fillId="0" borderId="0" xfId="0" applyFont="1" applyAlignment="1">
      <alignment vertical="top" wrapText="1"/>
    </xf>
    <xf numFmtId="187" fontId="28" fillId="0" borderId="0" xfId="1" applyNumberFormat="1" applyFont="1" applyAlignment="1">
      <alignment vertical="top" wrapText="1"/>
    </xf>
    <xf numFmtId="0" fontId="28" fillId="0" borderId="0" xfId="0" applyFont="1"/>
    <xf numFmtId="0" fontId="8" fillId="0" borderId="11" xfId="0" applyFont="1" applyBorder="1" applyAlignment="1">
      <alignment vertical="top"/>
    </xf>
    <xf numFmtId="0" fontId="8" fillId="0" borderId="26" xfId="0" applyFont="1" applyBorder="1" applyAlignment="1">
      <alignment vertical="top"/>
    </xf>
    <xf numFmtId="0" fontId="8" fillId="0" borderId="27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/>
    </xf>
    <xf numFmtId="0" fontId="8" fillId="0" borderId="0" xfId="0" applyFont="1" applyAlignment="1">
      <alignment vertical="top"/>
    </xf>
    <xf numFmtId="187" fontId="8" fillId="0" borderId="0" xfId="1" applyNumberFormat="1" applyFont="1" applyAlignment="1">
      <alignment vertical="top"/>
    </xf>
    <xf numFmtId="0" fontId="8" fillId="0" borderId="26" xfId="0" applyFont="1" applyBorder="1" applyAlignment="1">
      <alignment vertical="top" wrapText="1"/>
    </xf>
    <xf numFmtId="0" fontId="8" fillId="0" borderId="27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187" fontId="8" fillId="0" borderId="0" xfId="1" applyNumberFormat="1" applyFont="1" applyAlignment="1">
      <alignment vertical="top" wrapText="1"/>
    </xf>
    <xf numFmtId="0" fontId="12" fillId="0" borderId="13" xfId="0" applyFont="1" applyBorder="1" applyAlignment="1">
      <alignment horizontal="center" vertical="top"/>
    </xf>
    <xf numFmtId="0" fontId="12" fillId="0" borderId="13" xfId="2" applyFont="1" applyBorder="1" applyAlignment="1" applyProtection="1">
      <alignment vertical="top"/>
    </xf>
    <xf numFmtId="0" fontId="12" fillId="0" borderId="0" xfId="0" applyFont="1" applyBorder="1" applyAlignment="1">
      <alignment horizontal="center" vertical="top"/>
    </xf>
    <xf numFmtId="0" fontId="29" fillId="0" borderId="11" xfId="0" applyFont="1" applyBorder="1" applyAlignment="1">
      <alignment vertical="top" wrapText="1"/>
    </xf>
    <xf numFmtId="0" fontId="23" fillId="0" borderId="13" xfId="2" applyFont="1" applyBorder="1" applyAlignment="1" applyProtection="1">
      <alignment vertical="top" wrapText="1"/>
    </xf>
    <xf numFmtId="0" fontId="14" fillId="0" borderId="28" xfId="0" applyFont="1" applyBorder="1" applyAlignment="1">
      <alignment vertical="top" wrapText="1"/>
    </xf>
    <xf numFmtId="0" fontId="30" fillId="0" borderId="9" xfId="2" applyFont="1" applyBorder="1" applyAlignment="1" applyProtection="1">
      <alignment vertical="top" wrapText="1"/>
    </xf>
    <xf numFmtId="0" fontId="30" fillId="0" borderId="11" xfId="2" applyFont="1" applyBorder="1" applyAlignment="1" applyProtection="1">
      <alignment vertical="top" wrapText="1"/>
    </xf>
    <xf numFmtId="0" fontId="5" fillId="0" borderId="1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187" fontId="14" fillId="0" borderId="0" xfId="0" applyNumberFormat="1" applyFont="1" applyAlignment="1">
      <alignment vertical="top"/>
    </xf>
    <xf numFmtId="0" fontId="12" fillId="0" borderId="29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2" fillId="0" borderId="32" xfId="0" applyFont="1" applyBorder="1" applyAlignment="1">
      <alignment vertical="top" wrapText="1"/>
    </xf>
    <xf numFmtId="0" fontId="12" fillId="0" borderId="20" xfId="0" applyFont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top"/>
    </xf>
    <xf numFmtId="0" fontId="12" fillId="0" borderId="28" xfId="0" applyFont="1" applyBorder="1" applyAlignment="1">
      <alignment vertical="top" wrapText="1"/>
    </xf>
    <xf numFmtId="0" fontId="5" fillId="0" borderId="31" xfId="0" applyFont="1" applyBorder="1" applyAlignment="1">
      <alignment vertical="top" wrapText="1"/>
    </xf>
    <xf numFmtId="0" fontId="16" fillId="0" borderId="11" xfId="0" applyFont="1" applyBorder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31" fillId="0" borderId="6" xfId="0" applyFont="1" applyBorder="1" applyAlignment="1">
      <alignment horizontal="center" vertical="top" wrapText="1"/>
    </xf>
    <xf numFmtId="0" fontId="31" fillId="0" borderId="7" xfId="0" applyFont="1" applyBorder="1" applyAlignment="1">
      <alignment horizontal="center" vertical="top" wrapText="1"/>
    </xf>
    <xf numFmtId="0" fontId="31" fillId="0" borderId="8" xfId="0" applyFont="1" applyBorder="1" applyAlignment="1">
      <alignment horizontal="center" vertical="top" wrapText="1"/>
    </xf>
    <xf numFmtId="0" fontId="32" fillId="0" borderId="11" xfId="2" applyFont="1" applyBorder="1" applyAlignment="1" applyProtection="1">
      <alignment vertical="top"/>
    </xf>
    <xf numFmtId="0" fontId="28" fillId="0" borderId="13" xfId="0" applyFont="1" applyBorder="1" applyAlignment="1">
      <alignment vertical="top" wrapText="1"/>
    </xf>
    <xf numFmtId="0" fontId="28" fillId="0" borderId="29" xfId="0" applyFont="1" applyBorder="1" applyAlignment="1">
      <alignment vertical="top" wrapText="1"/>
    </xf>
    <xf numFmtId="0" fontId="28" fillId="0" borderId="13" xfId="0" applyFont="1" applyBorder="1" applyAlignment="1">
      <alignment horizontal="center" vertical="top" wrapText="1"/>
    </xf>
    <xf numFmtId="0" fontId="5" fillId="0" borderId="32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20" xfId="0" applyFont="1" applyBorder="1" applyAlignment="1">
      <alignment horizontal="center" vertical="top" wrapText="1"/>
    </xf>
  </cellXfs>
  <cellStyles count="3">
    <cellStyle name="Hyperlink" xfId="2" builtinId="8"/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colors>
    <mruColors>
      <color rgb="FF006600"/>
      <color rgb="FF0099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mailto:rob_naphat@hotmail.com" TargetMode="External"/><Relationship Id="rId13" Type="http://schemas.openxmlformats.org/officeDocument/2006/relationships/hyperlink" Target="mailto:Meaw.pps@hotmail.com" TargetMode="External"/><Relationship Id="rId18" Type="http://schemas.openxmlformats.org/officeDocument/2006/relationships/hyperlink" Target="mailto:aman_ann9911@hotmail.com" TargetMode="External"/><Relationship Id="rId3" Type="http://schemas.openxmlformats.org/officeDocument/2006/relationships/hyperlink" Target="mailto:sovatja@hotmail.com" TargetMode="External"/><Relationship Id="rId21" Type="http://schemas.openxmlformats.org/officeDocument/2006/relationships/printerSettings" Target="../printerSettings/printerSettings11.bin"/><Relationship Id="rId7" Type="http://schemas.openxmlformats.org/officeDocument/2006/relationships/hyperlink" Target="mailto:khunchokdee@hotmail.com" TargetMode="External"/><Relationship Id="rId12" Type="http://schemas.openxmlformats.org/officeDocument/2006/relationships/hyperlink" Target="mailto:apicharti969@hotmail.com" TargetMode="External"/><Relationship Id="rId17" Type="http://schemas.openxmlformats.org/officeDocument/2006/relationships/hyperlink" Target="mailto:kruphach@hotmail.com" TargetMode="External"/><Relationship Id="rId2" Type="http://schemas.openxmlformats.org/officeDocument/2006/relationships/hyperlink" Target="mailto:nee_bk2518@hotmail.co.th" TargetMode="External"/><Relationship Id="rId16" Type="http://schemas.openxmlformats.org/officeDocument/2006/relationships/hyperlink" Target="mailto:Kouy@hotmail.com" TargetMode="External"/><Relationship Id="rId20" Type="http://schemas.openxmlformats.org/officeDocument/2006/relationships/hyperlink" Target="mailto:Punya3578@gmail.com" TargetMode="External"/><Relationship Id="rId1" Type="http://schemas.openxmlformats.org/officeDocument/2006/relationships/hyperlink" Target="mailto:sine.chanok@hotmail.com" TargetMode="External"/><Relationship Id="rId6" Type="http://schemas.openxmlformats.org/officeDocument/2006/relationships/hyperlink" Target="mailto:Mang.mkmp@hotmail.com" TargetMode="External"/><Relationship Id="rId11" Type="http://schemas.openxmlformats.org/officeDocument/2006/relationships/hyperlink" Target="mailto:Intanin.saw@gmail.com" TargetMode="External"/><Relationship Id="rId5" Type="http://schemas.openxmlformats.org/officeDocument/2006/relationships/hyperlink" Target="mailto:viriyo@hotmail.com" TargetMode="External"/><Relationship Id="rId15" Type="http://schemas.openxmlformats.org/officeDocument/2006/relationships/hyperlink" Target="mailto:jit-pi-suit@hotmail.com" TargetMode="External"/><Relationship Id="rId10" Type="http://schemas.openxmlformats.org/officeDocument/2006/relationships/hyperlink" Target="mailto:warinya_@msn.com" TargetMode="External"/><Relationship Id="rId19" Type="http://schemas.openxmlformats.org/officeDocument/2006/relationships/hyperlink" Target="mailto:Pajin2507@hotmail.com" TargetMode="External"/><Relationship Id="rId4" Type="http://schemas.openxmlformats.org/officeDocument/2006/relationships/hyperlink" Target="mailto:nengmusik@hotmail.com" TargetMode="External"/><Relationship Id="rId9" Type="http://schemas.openxmlformats.org/officeDocument/2006/relationships/hyperlink" Target="mailto:rusamee1@hotmail.com" TargetMode="External"/><Relationship Id="rId14" Type="http://schemas.openxmlformats.org/officeDocument/2006/relationships/hyperlink" Target="mailto:koy251111@hotmail.com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mailto:Jumrato5@hotmail.com" TargetMode="External"/><Relationship Id="rId13" Type="http://schemas.openxmlformats.org/officeDocument/2006/relationships/hyperlink" Target="mailto:Arungran@hotmail.com" TargetMode="External"/><Relationship Id="rId18" Type="http://schemas.openxmlformats.org/officeDocument/2006/relationships/hyperlink" Target="mailto:suanprik@hotmail.com" TargetMode="External"/><Relationship Id="rId26" Type="http://schemas.openxmlformats.org/officeDocument/2006/relationships/printerSettings" Target="../printerSettings/printerSettings12.bin"/><Relationship Id="rId3" Type="http://schemas.openxmlformats.org/officeDocument/2006/relationships/hyperlink" Target="mailto:mail_chotiraso@hotmail.com" TargetMode="External"/><Relationship Id="rId21" Type="http://schemas.openxmlformats.org/officeDocument/2006/relationships/hyperlink" Target="mailto:pehusri@hotmail.com" TargetMode="External"/><Relationship Id="rId7" Type="http://schemas.openxmlformats.org/officeDocument/2006/relationships/hyperlink" Target="mailto:hong_2506@hotmail.com" TargetMode="External"/><Relationship Id="rId12" Type="http://schemas.openxmlformats.org/officeDocument/2006/relationships/hyperlink" Target="mailto:panpich@hotmail.com" TargetMode="External"/><Relationship Id="rId17" Type="http://schemas.openxmlformats.org/officeDocument/2006/relationships/hyperlink" Target="mailto:schonlapap@yahoo.com" TargetMode="External"/><Relationship Id="rId25" Type="http://schemas.openxmlformats.org/officeDocument/2006/relationships/hyperlink" Target="mailto:dit532462@hotmail.com" TargetMode="External"/><Relationship Id="rId2" Type="http://schemas.openxmlformats.org/officeDocument/2006/relationships/hyperlink" Target="mailto:n.klongya@gmail.com" TargetMode="External"/><Relationship Id="rId16" Type="http://schemas.openxmlformats.org/officeDocument/2006/relationships/hyperlink" Target="mailto:Kong-go@hotmail.com" TargetMode="External"/><Relationship Id="rId20" Type="http://schemas.openxmlformats.org/officeDocument/2006/relationships/hyperlink" Target="mailto:Teach31@hotmail.com" TargetMode="External"/><Relationship Id="rId1" Type="http://schemas.openxmlformats.org/officeDocument/2006/relationships/hyperlink" Target="mailto:aganit_kk@hotmail.com" TargetMode="External"/><Relationship Id="rId6" Type="http://schemas.openxmlformats.org/officeDocument/2006/relationships/hyperlink" Target="mailto:Jongkon@sanook.com" TargetMode="External"/><Relationship Id="rId11" Type="http://schemas.openxmlformats.org/officeDocument/2006/relationships/hyperlink" Target="mailto:Sonpong210@hotmail.com" TargetMode="External"/><Relationship Id="rId24" Type="http://schemas.openxmlformats.org/officeDocument/2006/relationships/hyperlink" Target="mailto:bb_rak@hotmail.com" TargetMode="External"/><Relationship Id="rId5" Type="http://schemas.openxmlformats.org/officeDocument/2006/relationships/hyperlink" Target="mailto:two_nat@hotmail.com" TargetMode="External"/><Relationship Id="rId15" Type="http://schemas.openxmlformats.org/officeDocument/2006/relationships/hyperlink" Target="mailto:Krusu5149@hotmail.com" TargetMode="External"/><Relationship Id="rId23" Type="http://schemas.openxmlformats.org/officeDocument/2006/relationships/hyperlink" Target="mailto:Wanisch.10@hotmail.com" TargetMode="External"/><Relationship Id="rId10" Type="http://schemas.openxmlformats.org/officeDocument/2006/relationships/hyperlink" Target="mailto:gitiwat@hotmail.com" TargetMode="External"/><Relationship Id="rId19" Type="http://schemas.openxmlformats.org/officeDocument/2006/relationships/hyperlink" Target="mailto:monto-pepe@hotmail.com" TargetMode="External"/><Relationship Id="rId4" Type="http://schemas.openxmlformats.org/officeDocument/2006/relationships/hyperlink" Target="mailto:Darunee62@hotmail.com" TargetMode="External"/><Relationship Id="rId9" Type="http://schemas.openxmlformats.org/officeDocument/2006/relationships/hyperlink" Target="mailto:luknewnan123@gmail.com" TargetMode="External"/><Relationship Id="rId14" Type="http://schemas.openxmlformats.org/officeDocument/2006/relationships/hyperlink" Target="mailto:Kru_frai@hotmail.com" TargetMode="External"/><Relationship Id="rId22" Type="http://schemas.openxmlformats.org/officeDocument/2006/relationships/hyperlink" Target="mailto:pnutchanart1@hotmail.com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mailto:Piyawat.b@hotmail.com" TargetMode="External"/><Relationship Id="rId13" Type="http://schemas.openxmlformats.org/officeDocument/2006/relationships/hyperlink" Target="mailto:Somphang-JeoKwon@hotmail.com" TargetMode="External"/><Relationship Id="rId18" Type="http://schemas.openxmlformats.org/officeDocument/2006/relationships/hyperlink" Target="mailto:pu_wirat123@hotmail.com" TargetMode="External"/><Relationship Id="rId26" Type="http://schemas.openxmlformats.org/officeDocument/2006/relationships/hyperlink" Target="mailto:Ko-nee@hotmail.com" TargetMode="External"/><Relationship Id="rId3" Type="http://schemas.openxmlformats.org/officeDocument/2006/relationships/hyperlink" Target="mailto:nchomchuen@yahoo.com" TargetMode="External"/><Relationship Id="rId21" Type="http://schemas.openxmlformats.org/officeDocument/2006/relationships/hyperlink" Target="mailto:yindee_02noi@hotmail.com" TargetMode="External"/><Relationship Id="rId34" Type="http://schemas.openxmlformats.org/officeDocument/2006/relationships/printerSettings" Target="../printerSettings/printerSettings14.bin"/><Relationship Id="rId7" Type="http://schemas.openxmlformats.org/officeDocument/2006/relationships/hyperlink" Target="mailto:arbua@hotmail.co.th" TargetMode="External"/><Relationship Id="rId12" Type="http://schemas.openxmlformats.org/officeDocument/2006/relationships/hyperlink" Target="mailto:witdy@hotmail.com" TargetMode="External"/><Relationship Id="rId17" Type="http://schemas.openxmlformats.org/officeDocument/2006/relationships/hyperlink" Target="mailto:wiplern@msn.com" TargetMode="External"/><Relationship Id="rId25" Type="http://schemas.openxmlformats.org/officeDocument/2006/relationships/hyperlink" Target="mailto:pratoom_k@hotmail.com" TargetMode="External"/><Relationship Id="rId33" Type="http://schemas.openxmlformats.org/officeDocument/2006/relationships/hyperlink" Target="mailto:sitichaithe@hotmail.com" TargetMode="External"/><Relationship Id="rId2" Type="http://schemas.openxmlformats.org/officeDocument/2006/relationships/hyperlink" Target="mailto:Somchok07@hotmail.com" TargetMode="External"/><Relationship Id="rId16" Type="http://schemas.openxmlformats.org/officeDocument/2006/relationships/hyperlink" Target="mailto:pisit.sukruksa@gmail.com" TargetMode="External"/><Relationship Id="rId20" Type="http://schemas.openxmlformats.org/officeDocument/2006/relationships/hyperlink" Target="mailto:sindapet@hotmail.com" TargetMode="External"/><Relationship Id="rId29" Type="http://schemas.openxmlformats.org/officeDocument/2006/relationships/hyperlink" Target="mailto:cnoo_usa@hotmail.com" TargetMode="External"/><Relationship Id="rId1" Type="http://schemas.openxmlformats.org/officeDocument/2006/relationships/hyperlink" Target="mailto:pha_291@hotmail.com" TargetMode="External"/><Relationship Id="rId6" Type="http://schemas.openxmlformats.org/officeDocument/2006/relationships/hyperlink" Target="mailto:Burin2508@hotmail.com" TargetMode="External"/><Relationship Id="rId11" Type="http://schemas.openxmlformats.org/officeDocument/2006/relationships/hyperlink" Target="mailto:benben397@gmail.com" TargetMode="External"/><Relationship Id="rId24" Type="http://schemas.openxmlformats.org/officeDocument/2006/relationships/hyperlink" Target="mailto:somporn.koyo2518@gmail.com" TargetMode="External"/><Relationship Id="rId32" Type="http://schemas.openxmlformats.org/officeDocument/2006/relationships/hyperlink" Target="mailto:amaritlee@hotmail.com" TargetMode="External"/><Relationship Id="rId5" Type="http://schemas.openxmlformats.org/officeDocument/2006/relationships/hyperlink" Target="mailto:sornsakm@gmail.com" TargetMode="External"/><Relationship Id="rId15" Type="http://schemas.openxmlformats.org/officeDocument/2006/relationships/hyperlink" Target="mailto:kanok9@yahoo.com" TargetMode="External"/><Relationship Id="rId23" Type="http://schemas.openxmlformats.org/officeDocument/2006/relationships/hyperlink" Target="mailto:maleh_1@hotmail.com" TargetMode="External"/><Relationship Id="rId28" Type="http://schemas.openxmlformats.org/officeDocument/2006/relationships/hyperlink" Target="mailto:derek_khamkam@hotmail.com" TargetMode="External"/><Relationship Id="rId10" Type="http://schemas.openxmlformats.org/officeDocument/2006/relationships/hyperlink" Target="mailto:sutham.ha@hotmail.com" TargetMode="External"/><Relationship Id="rId19" Type="http://schemas.openxmlformats.org/officeDocument/2006/relationships/hyperlink" Target="mailto:k21june@hotmail.com" TargetMode="External"/><Relationship Id="rId31" Type="http://schemas.openxmlformats.org/officeDocument/2006/relationships/hyperlink" Target="mailto:Anuruckr@hotmail.com" TargetMode="External"/><Relationship Id="rId4" Type="http://schemas.openxmlformats.org/officeDocument/2006/relationships/hyperlink" Target="mailto:ch_seanghirusn@hotmail.com" TargetMode="External"/><Relationship Id="rId9" Type="http://schemas.openxmlformats.org/officeDocument/2006/relationships/hyperlink" Target="mailto:Pensri.sirimada@gmail.com" TargetMode="External"/><Relationship Id="rId14" Type="http://schemas.openxmlformats.org/officeDocument/2006/relationships/hyperlink" Target="mailto:Patom_vo@hotmail.com" TargetMode="External"/><Relationship Id="rId22" Type="http://schemas.openxmlformats.org/officeDocument/2006/relationships/hyperlink" Target="mailto:Nisa1934@hotmail.com" TargetMode="External"/><Relationship Id="rId27" Type="http://schemas.openxmlformats.org/officeDocument/2006/relationships/hyperlink" Target="mailto:stjj228@gmail.com" TargetMode="External"/><Relationship Id="rId30" Type="http://schemas.openxmlformats.org/officeDocument/2006/relationships/hyperlink" Target="mailto:supermon37@hotmail.com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mailto:tim_chuti@hotmail.com" TargetMode="External"/><Relationship Id="rId3" Type="http://schemas.openxmlformats.org/officeDocument/2006/relationships/hyperlink" Target="mailto:math.inth@hotmail.co.th" TargetMode="External"/><Relationship Id="rId7" Type="http://schemas.openxmlformats.org/officeDocument/2006/relationships/hyperlink" Target="mailto:wannee_412@hotmail.com" TargetMode="External"/><Relationship Id="rId12" Type="http://schemas.openxmlformats.org/officeDocument/2006/relationships/printerSettings" Target="../printerSettings/printerSettings16.bin"/><Relationship Id="rId2" Type="http://schemas.openxmlformats.org/officeDocument/2006/relationships/hyperlink" Target="mailto:Avosuwanna@yahoo.ac.th" TargetMode="External"/><Relationship Id="rId1" Type="http://schemas.openxmlformats.org/officeDocument/2006/relationships/hyperlink" Target="mailto:mathstar@hotmail.com" TargetMode="External"/><Relationship Id="rId6" Type="http://schemas.openxmlformats.org/officeDocument/2006/relationships/hyperlink" Target="mailto:plernjaisary2011@hotmail.com" TargetMode="External"/><Relationship Id="rId11" Type="http://schemas.openxmlformats.org/officeDocument/2006/relationships/hyperlink" Target="mailto:Saiwaron91@hotmail.com" TargetMode="External"/><Relationship Id="rId5" Type="http://schemas.openxmlformats.org/officeDocument/2006/relationships/hyperlink" Target="mailto:npornsmus@gmail.com" TargetMode="External"/><Relationship Id="rId10" Type="http://schemas.openxmlformats.org/officeDocument/2006/relationships/hyperlink" Target="mailto:Sadee_ying@hotmail.com" TargetMode="External"/><Relationship Id="rId4" Type="http://schemas.openxmlformats.org/officeDocument/2006/relationships/hyperlink" Target="mailto:vi.tg@hotmail.com" TargetMode="External"/><Relationship Id="rId9" Type="http://schemas.openxmlformats.org/officeDocument/2006/relationships/hyperlink" Target="mailto:nahtiang@hotmail.com" TargetMode="Externa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mailto:iadjittra@hotmail.com" TargetMode="External"/><Relationship Id="rId13" Type="http://schemas.openxmlformats.org/officeDocument/2006/relationships/hyperlink" Target="mailto:Tipvapa2009@hotmail.com" TargetMode="External"/><Relationship Id="rId18" Type="http://schemas.openxmlformats.org/officeDocument/2006/relationships/hyperlink" Target="mailto:MITSIRI37@hotmail.com" TargetMode="External"/><Relationship Id="rId26" Type="http://schemas.openxmlformats.org/officeDocument/2006/relationships/hyperlink" Target="mailto:duck_pangla@hotmail.com" TargetMode="External"/><Relationship Id="rId3" Type="http://schemas.openxmlformats.org/officeDocument/2006/relationships/hyperlink" Target="mailto:Wangkhunm@hotmail.com" TargetMode="External"/><Relationship Id="rId21" Type="http://schemas.openxmlformats.org/officeDocument/2006/relationships/hyperlink" Target="mailto:Saopee.in@gmail.com" TargetMode="External"/><Relationship Id="rId34" Type="http://schemas.openxmlformats.org/officeDocument/2006/relationships/hyperlink" Target="mailto:vadee_2010@hotmail.com" TargetMode="External"/><Relationship Id="rId7" Type="http://schemas.openxmlformats.org/officeDocument/2006/relationships/hyperlink" Target="mailto:chalaem_h@hotmail.com" TargetMode="External"/><Relationship Id="rId12" Type="http://schemas.openxmlformats.org/officeDocument/2006/relationships/hyperlink" Target="mailto:nittaya0813@hotmail.com" TargetMode="External"/><Relationship Id="rId17" Type="http://schemas.openxmlformats.org/officeDocument/2006/relationships/hyperlink" Target="mailto:Chak.02@hotmail.com" TargetMode="External"/><Relationship Id="rId25" Type="http://schemas.openxmlformats.org/officeDocument/2006/relationships/hyperlink" Target="mailto:anngpa@gmail.com" TargetMode="External"/><Relationship Id="rId33" Type="http://schemas.openxmlformats.org/officeDocument/2006/relationships/hyperlink" Target="mailto:Soul_n@hotmail.com" TargetMode="External"/><Relationship Id="rId2" Type="http://schemas.openxmlformats.org/officeDocument/2006/relationships/hyperlink" Target="mailto:CHUAN.CH@hotmail.com" TargetMode="External"/><Relationship Id="rId16" Type="http://schemas.openxmlformats.org/officeDocument/2006/relationships/hyperlink" Target="mailto:supap.junmai@gmail.com" TargetMode="External"/><Relationship Id="rId20" Type="http://schemas.openxmlformats.org/officeDocument/2006/relationships/hyperlink" Target="mailto:ausaau123@gmail.com" TargetMode="External"/><Relationship Id="rId29" Type="http://schemas.openxmlformats.org/officeDocument/2006/relationships/hyperlink" Target="mailto:momjai@hotmail.com" TargetMode="External"/><Relationship Id="rId1" Type="http://schemas.openxmlformats.org/officeDocument/2006/relationships/hyperlink" Target="mailto:Jareerat97@hotmail.com" TargetMode="External"/><Relationship Id="rId6" Type="http://schemas.openxmlformats.org/officeDocument/2006/relationships/hyperlink" Target="mailto:Phattranit_k@hotmail.com" TargetMode="External"/><Relationship Id="rId11" Type="http://schemas.openxmlformats.org/officeDocument/2006/relationships/hyperlink" Target="mailto:somjaiusa@hotmail.com" TargetMode="External"/><Relationship Id="rId24" Type="http://schemas.openxmlformats.org/officeDocument/2006/relationships/hyperlink" Target="mailto:arita.rai@hotmail.com" TargetMode="External"/><Relationship Id="rId32" Type="http://schemas.openxmlformats.org/officeDocument/2006/relationships/hyperlink" Target="mailto:kkaewpradab@hotmail.com" TargetMode="External"/><Relationship Id="rId37" Type="http://schemas.openxmlformats.org/officeDocument/2006/relationships/printerSettings" Target="../printerSettings/printerSettings17.bin"/><Relationship Id="rId5" Type="http://schemas.openxmlformats.org/officeDocument/2006/relationships/hyperlink" Target="mailto:Kyumaw99@hotmail.com" TargetMode="External"/><Relationship Id="rId15" Type="http://schemas.openxmlformats.org/officeDocument/2006/relationships/hyperlink" Target="mailto:Kanuengchit.2515@gmail.com" TargetMode="External"/><Relationship Id="rId23" Type="http://schemas.openxmlformats.org/officeDocument/2006/relationships/hyperlink" Target="mailto:krusu_6021@hotmail.com" TargetMode="External"/><Relationship Id="rId28" Type="http://schemas.openxmlformats.org/officeDocument/2006/relationships/hyperlink" Target="mailto:Supawan2500@gmail.com" TargetMode="External"/><Relationship Id="rId36" Type="http://schemas.openxmlformats.org/officeDocument/2006/relationships/hyperlink" Target="mailto:Srigel@hotmail.com" TargetMode="External"/><Relationship Id="rId10" Type="http://schemas.openxmlformats.org/officeDocument/2006/relationships/hyperlink" Target="mailto:usa_patsiri@hotmail.com" TargetMode="External"/><Relationship Id="rId19" Type="http://schemas.openxmlformats.org/officeDocument/2006/relationships/hyperlink" Target="mailto:pit_intarat@hotmail.com" TargetMode="External"/><Relationship Id="rId31" Type="http://schemas.openxmlformats.org/officeDocument/2006/relationships/hyperlink" Target="mailto:MASSAPORN@gmail.com" TargetMode="External"/><Relationship Id="rId4" Type="http://schemas.openxmlformats.org/officeDocument/2006/relationships/hyperlink" Target="mailto:Areetongruang@Gmail.com" TargetMode="External"/><Relationship Id="rId9" Type="http://schemas.openxmlformats.org/officeDocument/2006/relationships/hyperlink" Target="mailto:jim_damjuti@hotmail.com" TargetMode="External"/><Relationship Id="rId14" Type="http://schemas.openxmlformats.org/officeDocument/2006/relationships/hyperlink" Target="mailto:nopp3107@hotmail.com" TargetMode="External"/><Relationship Id="rId22" Type="http://schemas.openxmlformats.org/officeDocument/2006/relationships/hyperlink" Target="mailto:srichana_s@hotmail.com" TargetMode="External"/><Relationship Id="rId27" Type="http://schemas.openxmlformats.org/officeDocument/2006/relationships/hyperlink" Target="mailto:Prajob_02@hotmail.com" TargetMode="External"/><Relationship Id="rId30" Type="http://schemas.openxmlformats.org/officeDocument/2006/relationships/hyperlink" Target="mailto:cha-nok@hotmail.com" TargetMode="External"/><Relationship Id="rId35" Type="http://schemas.openxmlformats.org/officeDocument/2006/relationships/hyperlink" Target="mailto:krusamnieng@hotmail.com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mailto:tok_pat@windowliv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hyperlink" Target="mailto:Sutas07@hotmail.com" TargetMode="External"/><Relationship Id="rId13" Type="http://schemas.openxmlformats.org/officeDocument/2006/relationships/hyperlink" Target="mailto:PARIN_28@hotmail.com" TargetMode="External"/><Relationship Id="rId18" Type="http://schemas.openxmlformats.org/officeDocument/2006/relationships/hyperlink" Target="mailto:amnuai2504@gmail.com" TargetMode="External"/><Relationship Id="rId26" Type="http://schemas.openxmlformats.org/officeDocument/2006/relationships/hyperlink" Target="mailto:kuanna77@hotmail.com" TargetMode="External"/><Relationship Id="rId3" Type="http://schemas.openxmlformats.org/officeDocument/2006/relationships/hyperlink" Target="mailto:potearadon@hotmail.com" TargetMode="External"/><Relationship Id="rId21" Type="http://schemas.openxmlformats.org/officeDocument/2006/relationships/hyperlink" Target="mailto:nit3360@hotmail.com" TargetMode="External"/><Relationship Id="rId7" Type="http://schemas.openxmlformats.org/officeDocument/2006/relationships/hyperlink" Target="mailto:Pairotekon@hotmail.com" TargetMode="External"/><Relationship Id="rId12" Type="http://schemas.openxmlformats.org/officeDocument/2006/relationships/hyperlink" Target="mailto:aaa1317@hotmail.com" TargetMode="External"/><Relationship Id="rId17" Type="http://schemas.openxmlformats.org/officeDocument/2006/relationships/hyperlink" Target="mailto:onja-06@hotmail.com" TargetMode="External"/><Relationship Id="rId25" Type="http://schemas.openxmlformats.org/officeDocument/2006/relationships/hyperlink" Target="mailto:damkoc07@hotmail.com" TargetMode="External"/><Relationship Id="rId2" Type="http://schemas.openxmlformats.org/officeDocument/2006/relationships/hyperlink" Target="mailto:asdawut.s@gmail.com" TargetMode="External"/><Relationship Id="rId16" Type="http://schemas.openxmlformats.org/officeDocument/2006/relationships/hyperlink" Target="mailto:pat2507@sanook.com" TargetMode="External"/><Relationship Id="rId20" Type="http://schemas.openxmlformats.org/officeDocument/2006/relationships/hyperlink" Target="mailto:p_saowapa@hotmail.com" TargetMode="External"/><Relationship Id="rId29" Type="http://schemas.openxmlformats.org/officeDocument/2006/relationships/hyperlink" Target="mailto:mongkol_wutt@hotmail.com" TargetMode="External"/><Relationship Id="rId1" Type="http://schemas.openxmlformats.org/officeDocument/2006/relationships/hyperlink" Target="mailto:Kato2554@hotmail.com" TargetMode="External"/><Relationship Id="rId6" Type="http://schemas.openxmlformats.org/officeDocument/2006/relationships/hyperlink" Target="mailto:srisods@hotmail.com" TargetMode="External"/><Relationship Id="rId11" Type="http://schemas.openxmlformats.org/officeDocument/2006/relationships/hyperlink" Target="mailto:kl599@hotmail.com" TargetMode="External"/><Relationship Id="rId24" Type="http://schemas.openxmlformats.org/officeDocument/2006/relationships/hyperlink" Target="mailto:sawat_school@hotmail.com" TargetMode="External"/><Relationship Id="rId5" Type="http://schemas.openxmlformats.org/officeDocument/2006/relationships/hyperlink" Target="mailto:Prasetsitsorn@windolive.com" TargetMode="External"/><Relationship Id="rId15" Type="http://schemas.openxmlformats.org/officeDocument/2006/relationships/hyperlink" Target="mailto:paphon_st@yahoo.com" TargetMode="External"/><Relationship Id="rId23" Type="http://schemas.openxmlformats.org/officeDocument/2006/relationships/hyperlink" Target="mailto:h_mattana555@hotmail.com" TargetMode="External"/><Relationship Id="rId28" Type="http://schemas.openxmlformats.org/officeDocument/2006/relationships/hyperlink" Target="mailto:jularat_123@hotmail.com" TargetMode="External"/><Relationship Id="rId10" Type="http://schemas.openxmlformats.org/officeDocument/2006/relationships/hyperlink" Target="mailto:sere-1@hotmail.com" TargetMode="External"/><Relationship Id="rId19" Type="http://schemas.openxmlformats.org/officeDocument/2006/relationships/hyperlink" Target="mailto:SOMSAPIS@hotmail.com" TargetMode="External"/><Relationship Id="rId31" Type="http://schemas.openxmlformats.org/officeDocument/2006/relationships/printerSettings" Target="../printerSettings/printerSettings20.bin"/><Relationship Id="rId4" Type="http://schemas.openxmlformats.org/officeDocument/2006/relationships/hyperlink" Target="mailto:ampai999@hotmail.com" TargetMode="External"/><Relationship Id="rId9" Type="http://schemas.openxmlformats.org/officeDocument/2006/relationships/hyperlink" Target="mailto:aodaod12@hotmail.com" TargetMode="External"/><Relationship Id="rId14" Type="http://schemas.openxmlformats.org/officeDocument/2006/relationships/hyperlink" Target="mailto:nu2510@windowlive.com" TargetMode="External"/><Relationship Id="rId22" Type="http://schemas.openxmlformats.org/officeDocument/2006/relationships/hyperlink" Target="mailto:krukongkait@gmail.com" TargetMode="External"/><Relationship Id="rId27" Type="http://schemas.openxmlformats.org/officeDocument/2006/relationships/hyperlink" Target="mailto:Igbil_15@hotmail.com" TargetMode="External"/><Relationship Id="rId30" Type="http://schemas.openxmlformats.org/officeDocument/2006/relationships/hyperlink" Target="mailto:Cheot_hin@hotmail.co.th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mailto:tok_pat@windowlives.com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E166"/>
  <sheetViews>
    <sheetView zoomScale="85" zoomScaleNormal="85" workbookViewId="0">
      <pane xSplit="3" ySplit="3" topLeftCell="D52" activePane="bottomRight" state="frozen"/>
      <selection activeCell="C126" sqref="C126"/>
      <selection pane="topRight" activeCell="C126" sqref="C126"/>
      <selection pane="bottomLeft" activeCell="C126" sqref="C126"/>
      <selection pane="bottomRight" activeCell="C126" sqref="C126"/>
    </sheetView>
  </sheetViews>
  <sheetFormatPr defaultRowHeight="21.75"/>
  <cols>
    <col min="1" max="2" width="4" style="1" customWidth="1"/>
    <col min="3" max="3" width="42.625" style="1" customWidth="1"/>
    <col min="4" max="4" width="7.125" style="1" customWidth="1"/>
    <col min="5" max="5" width="7" style="1" customWidth="1"/>
    <col min="6" max="6" width="8.125" style="1" customWidth="1"/>
    <col min="7" max="7" width="6.75" style="1" customWidth="1"/>
    <col min="8" max="8" width="5.875" style="1" customWidth="1"/>
    <col min="9" max="9" width="7.25" style="1" customWidth="1"/>
    <col min="10" max="10" width="7.625" style="1" customWidth="1"/>
    <col min="11" max="11" width="7.5" style="1" customWidth="1"/>
    <col min="12" max="12" width="6" style="1" customWidth="1"/>
    <col min="13" max="13" width="15.875" style="1" customWidth="1"/>
    <col min="14" max="14" width="6.75" style="1" customWidth="1"/>
    <col min="15" max="16" width="6.375" style="1" customWidth="1"/>
    <col min="17" max="17" width="6.75" style="1" customWidth="1"/>
    <col min="18" max="18" width="6.375" style="1" customWidth="1"/>
    <col min="19" max="19" width="6.875" style="1" customWidth="1"/>
    <col min="20" max="20" width="6.75" style="1" customWidth="1"/>
    <col min="21" max="21" width="6.375" style="1" customWidth="1"/>
    <col min="22" max="22" width="6.75" style="1" customWidth="1"/>
    <col min="23" max="23" width="6.875" style="1" customWidth="1"/>
    <col min="24" max="24" width="6.75" style="1" customWidth="1"/>
    <col min="25" max="25" width="7.375" style="1" customWidth="1"/>
    <col min="26" max="26" width="6.75" style="1" customWidth="1"/>
    <col min="27" max="27" width="7.5" style="1" customWidth="1"/>
    <col min="28" max="28" width="6.75" style="1" customWidth="1"/>
    <col min="29" max="29" width="6.625" style="1" customWidth="1"/>
    <col min="30" max="30" width="7.25" style="1" customWidth="1"/>
    <col min="31" max="31" width="6.625" style="1" customWidth="1"/>
    <col min="32" max="32" width="6.75" style="1" customWidth="1"/>
    <col min="33" max="33" width="6.5" style="1" customWidth="1"/>
    <col min="34" max="34" width="6.375" style="1" customWidth="1"/>
    <col min="35" max="35" width="7.875" style="1" customWidth="1"/>
    <col min="36" max="36" width="7.625" style="1" customWidth="1"/>
    <col min="37" max="38" width="8" style="1" customWidth="1"/>
    <col min="39" max="39" width="6.5" style="1" customWidth="1"/>
    <col min="40" max="40" width="7.75" style="1" customWidth="1"/>
    <col min="41" max="41" width="7.625" style="1" customWidth="1"/>
    <col min="42" max="42" width="8.125" style="1" customWidth="1"/>
    <col min="43" max="49" width="7" style="1" customWidth="1"/>
    <col min="50" max="50" width="7.25" style="1" customWidth="1"/>
    <col min="51" max="52" width="7" style="1" customWidth="1"/>
    <col min="53" max="16384" width="9" style="1"/>
  </cols>
  <sheetData>
    <row r="1" spans="1:57">
      <c r="A1" s="551" t="s">
        <v>0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  <c r="U1" s="551"/>
      <c r="V1" s="551"/>
      <c r="W1" s="551"/>
      <c r="X1" s="551"/>
      <c r="Y1" s="551"/>
      <c r="Z1" s="551"/>
      <c r="AA1" s="551"/>
      <c r="AB1" s="551"/>
      <c r="AC1" s="551"/>
      <c r="AD1" s="551"/>
      <c r="AE1" s="551"/>
      <c r="AF1" s="551"/>
      <c r="AG1" s="551"/>
      <c r="AH1" s="551"/>
      <c r="AI1" s="551"/>
      <c r="AJ1" s="551"/>
      <c r="AK1" s="551"/>
      <c r="AL1" s="551"/>
      <c r="AM1" s="551"/>
      <c r="AN1" s="551"/>
      <c r="AO1" s="551"/>
      <c r="AP1" s="551"/>
      <c r="AQ1" s="551"/>
      <c r="AR1" s="89"/>
      <c r="AS1" s="89"/>
      <c r="AT1" s="89"/>
      <c r="AU1" s="89"/>
      <c r="AV1" s="235"/>
      <c r="AW1" s="235"/>
      <c r="AX1" s="235"/>
      <c r="AY1" s="235"/>
      <c r="AZ1" s="235"/>
    </row>
    <row r="3" spans="1:57" ht="24.75" customHeight="1">
      <c r="A3" s="552" t="s">
        <v>2</v>
      </c>
      <c r="B3" s="554" t="s">
        <v>182</v>
      </c>
      <c r="C3" s="552" t="s">
        <v>1</v>
      </c>
      <c r="D3" s="537" t="s">
        <v>6</v>
      </c>
      <c r="E3" s="538"/>
      <c r="F3" s="538"/>
      <c r="G3" s="539"/>
      <c r="H3" s="547" t="s">
        <v>10</v>
      </c>
      <c r="I3" s="537" t="s">
        <v>38</v>
      </c>
      <c r="J3" s="538"/>
      <c r="K3" s="539"/>
      <c r="L3" s="556" t="s">
        <v>10</v>
      </c>
      <c r="M3" s="552" t="s">
        <v>140</v>
      </c>
      <c r="N3" s="529" t="s">
        <v>1735</v>
      </c>
      <c r="O3" s="530"/>
      <c r="P3" s="530"/>
      <c r="Q3" s="530"/>
      <c r="R3" s="530"/>
      <c r="S3" s="531"/>
      <c r="T3" s="538" t="s">
        <v>39</v>
      </c>
      <c r="U3" s="538"/>
      <c r="V3" s="538"/>
      <c r="W3" s="539"/>
      <c r="X3" s="558" t="s">
        <v>10</v>
      </c>
      <c r="Y3" s="532" t="s">
        <v>40</v>
      </c>
      <c r="Z3" s="532"/>
      <c r="AA3" s="532"/>
      <c r="AB3" s="532"/>
      <c r="AC3" s="560" t="s">
        <v>10</v>
      </c>
      <c r="AD3" s="532" t="s">
        <v>41</v>
      </c>
      <c r="AE3" s="532"/>
      <c r="AF3" s="532"/>
      <c r="AG3" s="532"/>
      <c r="AH3" s="542" t="s">
        <v>10</v>
      </c>
      <c r="AI3" s="537" t="s">
        <v>513</v>
      </c>
      <c r="AJ3" s="538"/>
      <c r="AK3" s="538"/>
      <c r="AL3" s="539"/>
      <c r="AM3" s="540" t="s">
        <v>10</v>
      </c>
      <c r="AN3" s="537" t="s">
        <v>797</v>
      </c>
      <c r="AO3" s="538"/>
      <c r="AP3" s="539"/>
      <c r="AQ3" s="549" t="s">
        <v>10</v>
      </c>
      <c r="AR3" s="533" t="s">
        <v>1262</v>
      </c>
      <c r="AS3" s="534"/>
      <c r="AT3" s="534"/>
      <c r="AU3" s="543" t="s">
        <v>10</v>
      </c>
      <c r="AV3" s="545" t="s">
        <v>1858</v>
      </c>
      <c r="AW3" s="545"/>
      <c r="AX3" s="545"/>
      <c r="AY3" s="545"/>
      <c r="AZ3" s="241"/>
    </row>
    <row r="4" spans="1:57" ht="63.75" customHeight="1">
      <c r="A4" s="553"/>
      <c r="B4" s="555"/>
      <c r="C4" s="553"/>
      <c r="D4" s="23" t="s">
        <v>3</v>
      </c>
      <c r="E4" s="24" t="s">
        <v>4</v>
      </c>
      <c r="F4" s="23" t="s">
        <v>5</v>
      </c>
      <c r="G4" s="25" t="s">
        <v>7</v>
      </c>
      <c r="H4" s="548"/>
      <c r="I4" s="17" t="s">
        <v>39</v>
      </c>
      <c r="J4" s="17" t="s">
        <v>112</v>
      </c>
      <c r="K4" s="17" t="s">
        <v>113</v>
      </c>
      <c r="L4" s="557"/>
      <c r="M4" s="553"/>
      <c r="N4" s="154" t="s">
        <v>1745</v>
      </c>
      <c r="O4" s="154" t="s">
        <v>1746</v>
      </c>
      <c r="P4" s="154" t="s">
        <v>1747</v>
      </c>
      <c r="Q4" s="154" t="s">
        <v>1748</v>
      </c>
      <c r="R4" s="172" t="s">
        <v>10</v>
      </c>
      <c r="S4" s="154" t="s">
        <v>1749</v>
      </c>
      <c r="T4" s="24" t="s">
        <v>3</v>
      </c>
      <c r="U4" s="23" t="s">
        <v>4</v>
      </c>
      <c r="V4" s="23" t="s">
        <v>138</v>
      </c>
      <c r="W4" s="23" t="s">
        <v>139</v>
      </c>
      <c r="X4" s="559"/>
      <c r="Y4" s="23" t="s">
        <v>3</v>
      </c>
      <c r="Z4" s="23" t="s">
        <v>4</v>
      </c>
      <c r="AA4" s="23" t="s">
        <v>138</v>
      </c>
      <c r="AB4" s="23" t="s">
        <v>139</v>
      </c>
      <c r="AC4" s="561"/>
      <c r="AD4" s="23" t="s">
        <v>3</v>
      </c>
      <c r="AE4" s="23" t="s">
        <v>4</v>
      </c>
      <c r="AF4" s="23" t="s">
        <v>138</v>
      </c>
      <c r="AG4" s="23" t="s">
        <v>139</v>
      </c>
      <c r="AH4" s="542"/>
      <c r="AI4" s="23" t="s">
        <v>3</v>
      </c>
      <c r="AJ4" s="23" t="s">
        <v>4</v>
      </c>
      <c r="AK4" s="23" t="s">
        <v>138</v>
      </c>
      <c r="AL4" s="24" t="s">
        <v>139</v>
      </c>
      <c r="AM4" s="541"/>
      <c r="AN4" s="23" t="s">
        <v>3</v>
      </c>
      <c r="AO4" s="23" t="s">
        <v>4</v>
      </c>
      <c r="AP4" s="23" t="s">
        <v>138</v>
      </c>
      <c r="AQ4" s="550"/>
      <c r="AR4" s="119" t="s">
        <v>3</v>
      </c>
      <c r="AS4" s="92" t="s">
        <v>4</v>
      </c>
      <c r="AT4" s="92" t="s">
        <v>138</v>
      </c>
      <c r="AU4" s="544"/>
      <c r="AV4" s="241" t="s">
        <v>3</v>
      </c>
      <c r="AW4" s="241" t="s">
        <v>4</v>
      </c>
      <c r="AX4" s="241" t="s">
        <v>138</v>
      </c>
      <c r="AY4" s="238" t="s">
        <v>139</v>
      </c>
      <c r="AZ4" s="241" t="s">
        <v>10</v>
      </c>
    </row>
    <row r="5" spans="1:57" s="93" customFormat="1" ht="24.75" customHeight="1">
      <c r="A5" s="122">
        <v>1</v>
      </c>
      <c r="B5" s="122">
        <v>1</v>
      </c>
      <c r="C5" s="122" t="s">
        <v>8</v>
      </c>
      <c r="D5" s="122">
        <v>35</v>
      </c>
      <c r="E5" s="136"/>
      <c r="F5" s="122">
        <v>8</v>
      </c>
      <c r="G5" s="136">
        <v>1</v>
      </c>
      <c r="H5" s="137">
        <f>SUM(D5:G5)</f>
        <v>44</v>
      </c>
      <c r="I5" s="138">
        <v>0</v>
      </c>
      <c r="J5" s="138">
        <v>2</v>
      </c>
      <c r="K5" s="138">
        <v>41</v>
      </c>
      <c r="L5" s="139">
        <f>SUM(I5:K5)</f>
        <v>43</v>
      </c>
      <c r="M5" s="140"/>
      <c r="N5" s="140"/>
      <c r="O5" s="140"/>
      <c r="P5" s="140"/>
      <c r="Q5" s="140"/>
      <c r="R5" s="173"/>
      <c r="S5" s="140"/>
      <c r="T5" s="141"/>
      <c r="U5" s="141"/>
      <c r="V5" s="141"/>
      <c r="W5" s="141"/>
      <c r="X5" s="142">
        <f>SUM(T5:W5)</f>
        <v>0</v>
      </c>
      <c r="Y5" s="141"/>
      <c r="Z5" s="141"/>
      <c r="AA5" s="141">
        <v>3</v>
      </c>
      <c r="AB5" s="141"/>
      <c r="AC5" s="143">
        <f>SUM(Y5:AB5)</f>
        <v>3</v>
      </c>
      <c r="AD5" s="141">
        <v>35</v>
      </c>
      <c r="AE5" s="141"/>
      <c r="AF5" s="141">
        <v>5</v>
      </c>
      <c r="AG5" s="141"/>
      <c r="AH5" s="144">
        <f>SUM(AD5:AG5)</f>
        <v>40</v>
      </c>
      <c r="AI5" s="122">
        <v>1</v>
      </c>
      <c r="AJ5" s="122"/>
      <c r="AK5" s="122">
        <v>8</v>
      </c>
      <c r="AL5" s="136">
        <v>1</v>
      </c>
      <c r="AM5" s="136">
        <f>SUM(AI5:AL5)</f>
        <v>10</v>
      </c>
      <c r="AN5" s="122">
        <v>31</v>
      </c>
      <c r="AO5" s="122"/>
      <c r="AP5" s="122"/>
      <c r="AQ5" s="136">
        <f t="shared" ref="AQ5:AQ41" si="0">SUM(AN5:AP5)</f>
        <v>31</v>
      </c>
      <c r="AR5" s="117"/>
      <c r="AS5" s="117"/>
      <c r="AT5" s="117"/>
      <c r="AU5" s="243">
        <f>SUM(AR5:AT5)</f>
        <v>0</v>
      </c>
      <c r="AV5" s="117">
        <v>3</v>
      </c>
      <c r="AW5" s="117"/>
      <c r="AX5" s="117"/>
      <c r="AY5" s="117"/>
      <c r="AZ5" s="165">
        <f>SUM(AV5:AY5)</f>
        <v>3</v>
      </c>
      <c r="BA5" s="536" t="s">
        <v>1265</v>
      </c>
      <c r="BB5" s="536"/>
      <c r="BC5" s="535" t="s">
        <v>894</v>
      </c>
      <c r="BD5" s="535"/>
    </row>
    <row r="6" spans="1:57" s="93" customFormat="1">
      <c r="A6" s="97">
        <v>2</v>
      </c>
      <c r="B6" s="97">
        <v>2</v>
      </c>
      <c r="C6" s="97" t="s">
        <v>9</v>
      </c>
      <c r="D6" s="97">
        <v>1</v>
      </c>
      <c r="E6" s="98"/>
      <c r="F6" s="97"/>
      <c r="G6" s="98"/>
      <c r="H6" s="99">
        <f t="shared" ref="H6:H41" si="1">SUM(D6:G6)</f>
        <v>1</v>
      </c>
      <c r="I6" s="97"/>
      <c r="J6" s="97"/>
      <c r="K6" s="97">
        <v>1</v>
      </c>
      <c r="L6" s="100">
        <f t="shared" ref="L6:L41" si="2">SUM(I6:K6)</f>
        <v>1</v>
      </c>
      <c r="M6" s="97"/>
      <c r="N6" s="97"/>
      <c r="O6" s="97"/>
      <c r="P6" s="97"/>
      <c r="Q6" s="97"/>
      <c r="R6" s="174"/>
      <c r="S6" s="97"/>
      <c r="T6" s="97"/>
      <c r="U6" s="97"/>
      <c r="V6" s="97"/>
      <c r="W6" s="97"/>
      <c r="X6" s="101">
        <f t="shared" ref="X6:X41" si="3">SUM(T6:W6)</f>
        <v>0</v>
      </c>
      <c r="Y6" s="97"/>
      <c r="Z6" s="97"/>
      <c r="AA6" s="97"/>
      <c r="AB6" s="97"/>
      <c r="AC6" s="102">
        <f t="shared" ref="AC6:AC41" si="4">SUM(Y6:AB6)</f>
        <v>0</v>
      </c>
      <c r="AD6" s="97"/>
      <c r="AE6" s="97"/>
      <c r="AF6" s="97"/>
      <c r="AG6" s="97"/>
      <c r="AH6" s="103">
        <f t="shared" ref="AH6:AH41" si="5">SUM(AD6:AG6)</f>
        <v>0</v>
      </c>
      <c r="AI6" s="97"/>
      <c r="AJ6" s="97"/>
      <c r="AK6" s="97"/>
      <c r="AL6" s="98"/>
      <c r="AM6" s="98">
        <f t="shared" ref="AM6:AM41" si="6">SUM(AI6:AL6)</f>
        <v>0</v>
      </c>
      <c r="AN6" s="97">
        <v>1</v>
      </c>
      <c r="AO6" s="97"/>
      <c r="AP6" s="97"/>
      <c r="AQ6" s="98">
        <f t="shared" si="0"/>
        <v>1</v>
      </c>
      <c r="AR6" s="114"/>
      <c r="AS6" s="114"/>
      <c r="AT6" s="114"/>
      <c r="AU6" s="244">
        <f t="shared" ref="AU6:AU41" si="7">SUM(AR6:AT6)</f>
        <v>0</v>
      </c>
      <c r="AV6" s="113"/>
      <c r="AW6" s="113"/>
      <c r="AX6" s="113"/>
      <c r="AY6" s="113"/>
      <c r="AZ6" s="165">
        <f t="shared" ref="AZ6:AZ147" si="8">SUM(AV6:AY6)</f>
        <v>0</v>
      </c>
      <c r="BA6" s="96" t="s">
        <v>894</v>
      </c>
    </row>
    <row r="7" spans="1:57" s="93" customFormat="1">
      <c r="A7" s="97">
        <v>3</v>
      </c>
      <c r="B7" s="97">
        <v>3</v>
      </c>
      <c r="C7" s="97" t="s">
        <v>11</v>
      </c>
      <c r="D7" s="97">
        <v>7</v>
      </c>
      <c r="E7" s="98">
        <v>1</v>
      </c>
      <c r="F7" s="97">
        <v>2</v>
      </c>
      <c r="G7" s="98"/>
      <c r="H7" s="99">
        <f t="shared" si="1"/>
        <v>10</v>
      </c>
      <c r="I7" s="97"/>
      <c r="J7" s="97">
        <v>1</v>
      </c>
      <c r="K7" s="97">
        <v>9</v>
      </c>
      <c r="L7" s="100">
        <f t="shared" si="2"/>
        <v>10</v>
      </c>
      <c r="M7" s="97"/>
      <c r="N7" s="97"/>
      <c r="O7" s="97"/>
      <c r="P7" s="97"/>
      <c r="Q7" s="97"/>
      <c r="R7" s="174"/>
      <c r="S7" s="97"/>
      <c r="T7" s="97"/>
      <c r="U7" s="97"/>
      <c r="V7" s="97"/>
      <c r="W7" s="97"/>
      <c r="X7" s="101">
        <f t="shared" si="3"/>
        <v>0</v>
      </c>
      <c r="Y7" s="97"/>
      <c r="Z7" s="97"/>
      <c r="AA7" s="97">
        <v>1</v>
      </c>
      <c r="AB7" s="97"/>
      <c r="AC7" s="102">
        <f t="shared" si="4"/>
        <v>1</v>
      </c>
      <c r="AD7" s="97">
        <v>7</v>
      </c>
      <c r="AE7" s="97">
        <v>1</v>
      </c>
      <c r="AF7" s="97">
        <v>1</v>
      </c>
      <c r="AG7" s="97"/>
      <c r="AH7" s="103">
        <f t="shared" si="5"/>
        <v>9</v>
      </c>
      <c r="AI7" s="97"/>
      <c r="AJ7" s="97">
        <v>1</v>
      </c>
      <c r="AK7" s="97">
        <v>2</v>
      </c>
      <c r="AL7" s="98"/>
      <c r="AM7" s="98">
        <f t="shared" si="6"/>
        <v>3</v>
      </c>
      <c r="AN7" s="97">
        <v>3</v>
      </c>
      <c r="AO7" s="97"/>
      <c r="AP7" s="97"/>
      <c r="AQ7" s="98">
        <f t="shared" si="0"/>
        <v>3</v>
      </c>
      <c r="AR7" s="114">
        <v>4</v>
      </c>
      <c r="AS7" s="114"/>
      <c r="AT7" s="114"/>
      <c r="AU7" s="243">
        <f t="shared" si="7"/>
        <v>4</v>
      </c>
      <c r="AV7" s="117"/>
      <c r="AW7" s="117"/>
      <c r="AX7" s="117"/>
      <c r="AY7" s="117"/>
      <c r="AZ7" s="165">
        <f t="shared" si="8"/>
        <v>0</v>
      </c>
      <c r="BA7" s="93" t="s">
        <v>1284</v>
      </c>
    </row>
    <row r="8" spans="1:57" s="46" customFormat="1">
      <c r="A8" s="42">
        <v>4</v>
      </c>
      <c r="B8" s="42">
        <v>4</v>
      </c>
      <c r="C8" s="42" t="s">
        <v>12</v>
      </c>
      <c r="D8" s="42">
        <v>104</v>
      </c>
      <c r="E8" s="98">
        <v>18</v>
      </c>
      <c r="F8" s="97">
        <v>1</v>
      </c>
      <c r="G8" s="65"/>
      <c r="H8" s="41">
        <f t="shared" si="1"/>
        <v>123</v>
      </c>
      <c r="I8" s="42">
        <f>1+4+1</f>
        <v>6</v>
      </c>
      <c r="J8" s="42"/>
      <c r="K8" s="42">
        <f>16+20+20+20+16+19+6</f>
        <v>117</v>
      </c>
      <c r="L8" s="43">
        <f t="shared" si="2"/>
        <v>123</v>
      </c>
      <c r="M8" s="42"/>
      <c r="N8" s="42"/>
      <c r="O8" s="42"/>
      <c r="P8" s="42"/>
      <c r="Q8" s="42"/>
      <c r="R8" s="175"/>
      <c r="S8" s="42"/>
      <c r="T8" s="42">
        <v>5</v>
      </c>
      <c r="U8" s="42">
        <v>1</v>
      </c>
      <c r="V8" s="42"/>
      <c r="W8" s="42"/>
      <c r="X8" s="44">
        <f t="shared" si="3"/>
        <v>6</v>
      </c>
      <c r="Y8" s="42"/>
      <c r="Z8" s="42"/>
      <c r="AA8" s="42"/>
      <c r="AB8" s="42"/>
      <c r="AC8" s="45">
        <f t="shared" si="4"/>
        <v>0</v>
      </c>
      <c r="AD8" s="42"/>
      <c r="AE8" s="42"/>
      <c r="AF8" s="42"/>
      <c r="AG8" s="42"/>
      <c r="AH8" s="67">
        <f t="shared" si="5"/>
        <v>0</v>
      </c>
      <c r="AI8" s="42">
        <v>5</v>
      </c>
      <c r="AJ8" s="42">
        <f>1+17</f>
        <v>18</v>
      </c>
      <c r="AK8" s="42"/>
      <c r="AL8" s="65"/>
      <c r="AM8" s="65">
        <f t="shared" si="6"/>
        <v>23</v>
      </c>
      <c r="AN8" s="42">
        <v>2</v>
      </c>
      <c r="AO8" s="42"/>
      <c r="AP8" s="42"/>
      <c r="AQ8" s="65">
        <f t="shared" si="0"/>
        <v>2</v>
      </c>
      <c r="AR8" s="116">
        <v>15</v>
      </c>
      <c r="AS8" s="116"/>
      <c r="AT8" s="116"/>
      <c r="AU8" s="244">
        <f t="shared" si="7"/>
        <v>15</v>
      </c>
      <c r="AV8" s="113">
        <v>16</v>
      </c>
      <c r="AW8" s="113"/>
      <c r="AX8" s="117">
        <v>1</v>
      </c>
      <c r="AY8" s="113"/>
      <c r="AZ8" s="165">
        <f t="shared" si="8"/>
        <v>17</v>
      </c>
      <c r="BA8" s="46" t="s">
        <v>2353</v>
      </c>
    </row>
    <row r="9" spans="1:57" s="94" customFormat="1">
      <c r="A9" s="104">
        <v>5</v>
      </c>
      <c r="B9" s="104">
        <v>5</v>
      </c>
      <c r="C9" s="104" t="s">
        <v>12</v>
      </c>
      <c r="D9" s="104"/>
      <c r="E9" s="105"/>
      <c r="F9" s="104">
        <v>4</v>
      </c>
      <c r="G9" s="105">
        <v>1</v>
      </c>
      <c r="H9" s="106">
        <f t="shared" si="1"/>
        <v>5</v>
      </c>
      <c r="I9" s="104"/>
      <c r="J9" s="104"/>
      <c r="K9" s="104">
        <v>5</v>
      </c>
      <c r="L9" s="105">
        <f t="shared" si="2"/>
        <v>5</v>
      </c>
      <c r="M9" s="104"/>
      <c r="N9" s="104"/>
      <c r="O9" s="104"/>
      <c r="P9" s="104"/>
      <c r="Q9" s="104"/>
      <c r="R9" s="174"/>
      <c r="S9" s="104"/>
      <c r="T9" s="104"/>
      <c r="U9" s="104"/>
      <c r="V9" s="104"/>
      <c r="W9" s="104"/>
      <c r="X9" s="104">
        <f t="shared" si="3"/>
        <v>0</v>
      </c>
      <c r="Y9" s="104"/>
      <c r="Z9" s="104"/>
      <c r="AA9" s="104"/>
      <c r="AB9" s="104"/>
      <c r="AC9" s="104">
        <f t="shared" si="4"/>
        <v>0</v>
      </c>
      <c r="AD9" s="104"/>
      <c r="AE9" s="104"/>
      <c r="AF9" s="104">
        <v>4</v>
      </c>
      <c r="AG9" s="104">
        <v>1</v>
      </c>
      <c r="AH9" s="104">
        <f t="shared" si="5"/>
        <v>5</v>
      </c>
      <c r="AI9" s="104"/>
      <c r="AJ9" s="104"/>
      <c r="AK9" s="104">
        <v>2</v>
      </c>
      <c r="AL9" s="105">
        <v>1</v>
      </c>
      <c r="AM9" s="105">
        <f t="shared" si="6"/>
        <v>3</v>
      </c>
      <c r="AN9" s="104"/>
      <c r="AO9" s="104"/>
      <c r="AP9" s="104">
        <v>2</v>
      </c>
      <c r="AQ9" s="98">
        <f t="shared" si="0"/>
        <v>2</v>
      </c>
      <c r="AR9" s="114"/>
      <c r="AS9" s="114"/>
      <c r="AT9" s="114"/>
      <c r="AU9" s="244">
        <f t="shared" si="7"/>
        <v>0</v>
      </c>
      <c r="AV9" s="113"/>
      <c r="AW9" s="113"/>
      <c r="AX9" s="113"/>
      <c r="AY9" s="113"/>
      <c r="AZ9" s="165">
        <f t="shared" si="8"/>
        <v>0</v>
      </c>
      <c r="BA9" s="95" t="s">
        <v>894</v>
      </c>
    </row>
    <row r="10" spans="1:57" s="94" customFormat="1">
      <c r="A10" s="104">
        <v>6</v>
      </c>
      <c r="B10" s="104">
        <v>6</v>
      </c>
      <c r="C10" s="104" t="s">
        <v>14</v>
      </c>
      <c r="D10" s="104">
        <f>7+4+11</f>
        <v>22</v>
      </c>
      <c r="E10" s="105">
        <f>4+9</f>
        <v>13</v>
      </c>
      <c r="F10" s="104">
        <f>1+1+1</f>
        <v>3</v>
      </c>
      <c r="G10" s="105">
        <f>2+3+4</f>
        <v>9</v>
      </c>
      <c r="H10" s="106">
        <f t="shared" si="1"/>
        <v>47</v>
      </c>
      <c r="I10" s="104">
        <v>1</v>
      </c>
      <c r="J10" s="104"/>
      <c r="K10" s="104">
        <f>13+17+16</f>
        <v>46</v>
      </c>
      <c r="L10" s="105">
        <f t="shared" si="2"/>
        <v>47</v>
      </c>
      <c r="M10" s="104"/>
      <c r="N10" s="104"/>
      <c r="O10" s="104"/>
      <c r="P10" s="104"/>
      <c r="Q10" s="104"/>
      <c r="R10" s="174"/>
      <c r="S10" s="104"/>
      <c r="T10" s="104"/>
      <c r="U10" s="104"/>
      <c r="V10" s="104">
        <v>1</v>
      </c>
      <c r="W10" s="104"/>
      <c r="X10" s="104">
        <f t="shared" si="3"/>
        <v>1</v>
      </c>
      <c r="Y10" s="104"/>
      <c r="Z10" s="104"/>
      <c r="AA10" s="104"/>
      <c r="AB10" s="104"/>
      <c r="AC10" s="104">
        <f t="shared" si="4"/>
        <v>0</v>
      </c>
      <c r="AD10" s="104"/>
      <c r="AE10" s="104"/>
      <c r="AF10" s="104"/>
      <c r="AG10" s="104"/>
      <c r="AH10" s="104">
        <f t="shared" si="5"/>
        <v>0</v>
      </c>
      <c r="AI10" s="104"/>
      <c r="AJ10" s="104">
        <v>13</v>
      </c>
      <c r="AK10" s="104">
        <v>1</v>
      </c>
      <c r="AL10" s="105">
        <v>9</v>
      </c>
      <c r="AM10" s="105">
        <f t="shared" si="6"/>
        <v>23</v>
      </c>
      <c r="AN10" s="104"/>
      <c r="AO10" s="104"/>
      <c r="AP10" s="104"/>
      <c r="AQ10" s="98">
        <f t="shared" si="0"/>
        <v>0</v>
      </c>
      <c r="AR10" s="114"/>
      <c r="AS10" s="114"/>
      <c r="AT10" s="114">
        <v>2</v>
      </c>
      <c r="AU10" s="243">
        <f t="shared" si="7"/>
        <v>2</v>
      </c>
      <c r="AV10" s="117"/>
      <c r="AW10" s="117"/>
      <c r="AX10" s="117"/>
      <c r="AY10" s="117"/>
      <c r="AZ10" s="117">
        <f t="shared" si="8"/>
        <v>0</v>
      </c>
      <c r="BA10" s="94" t="s">
        <v>1569</v>
      </c>
    </row>
    <row r="11" spans="1:57" s="93" customFormat="1">
      <c r="A11" s="97">
        <v>7</v>
      </c>
      <c r="B11" s="97">
        <v>7</v>
      </c>
      <c r="C11" s="97" t="s">
        <v>15</v>
      </c>
      <c r="D11" s="97">
        <v>1</v>
      </c>
      <c r="E11" s="98"/>
      <c r="F11" s="97"/>
      <c r="G11" s="98"/>
      <c r="H11" s="99">
        <f t="shared" si="1"/>
        <v>1</v>
      </c>
      <c r="I11" s="97"/>
      <c r="J11" s="97"/>
      <c r="K11" s="97">
        <v>1</v>
      </c>
      <c r="L11" s="100">
        <f t="shared" si="2"/>
        <v>1</v>
      </c>
      <c r="M11" s="97"/>
      <c r="N11" s="97"/>
      <c r="O11" s="97"/>
      <c r="P11" s="97"/>
      <c r="Q11" s="97"/>
      <c r="R11" s="174"/>
      <c r="S11" s="97"/>
      <c r="T11" s="97"/>
      <c r="U11" s="97"/>
      <c r="V11" s="97"/>
      <c r="W11" s="97"/>
      <c r="X11" s="101">
        <f t="shared" si="3"/>
        <v>0</v>
      </c>
      <c r="Y11" s="97"/>
      <c r="Z11" s="97"/>
      <c r="AA11" s="97"/>
      <c r="AB11" s="97"/>
      <c r="AC11" s="102">
        <f t="shared" si="4"/>
        <v>0</v>
      </c>
      <c r="AD11" s="97"/>
      <c r="AE11" s="97"/>
      <c r="AF11" s="97"/>
      <c r="AG11" s="97"/>
      <c r="AH11" s="103">
        <f t="shared" si="5"/>
        <v>0</v>
      </c>
      <c r="AI11" s="97"/>
      <c r="AJ11" s="97"/>
      <c r="AK11" s="97"/>
      <c r="AL11" s="98"/>
      <c r="AM11" s="98">
        <f t="shared" si="6"/>
        <v>0</v>
      </c>
      <c r="AN11" s="97"/>
      <c r="AO11" s="97"/>
      <c r="AP11" s="97"/>
      <c r="AQ11" s="98">
        <f t="shared" si="0"/>
        <v>0</v>
      </c>
      <c r="AR11" s="114">
        <v>1</v>
      </c>
      <c r="AS11" s="114"/>
      <c r="AT11" s="114"/>
      <c r="AU11" s="243">
        <f t="shared" si="7"/>
        <v>1</v>
      </c>
      <c r="AV11" s="117"/>
      <c r="AW11" s="117"/>
      <c r="AX11" s="117"/>
      <c r="AY11" s="117"/>
      <c r="AZ11" s="165">
        <f t="shared" si="8"/>
        <v>0</v>
      </c>
      <c r="BA11" s="96" t="s">
        <v>1345</v>
      </c>
    </row>
    <row r="12" spans="1:57" s="93" customFormat="1">
      <c r="A12" s="97">
        <v>8</v>
      </c>
      <c r="B12" s="97">
        <v>8</v>
      </c>
      <c r="C12" s="97" t="s">
        <v>16</v>
      </c>
      <c r="D12" s="97">
        <v>8</v>
      </c>
      <c r="E12" s="98"/>
      <c r="F12" s="97">
        <v>1</v>
      </c>
      <c r="G12" s="98"/>
      <c r="H12" s="99">
        <f t="shared" si="1"/>
        <v>9</v>
      </c>
      <c r="I12" s="97"/>
      <c r="J12" s="97"/>
      <c r="K12" s="97">
        <v>9</v>
      </c>
      <c r="L12" s="100">
        <f t="shared" si="2"/>
        <v>9</v>
      </c>
      <c r="M12" s="97"/>
      <c r="N12" s="97"/>
      <c r="O12" s="97"/>
      <c r="P12" s="97"/>
      <c r="Q12" s="97"/>
      <c r="R12" s="174"/>
      <c r="S12" s="97"/>
      <c r="T12" s="97"/>
      <c r="U12" s="97"/>
      <c r="V12" s="97"/>
      <c r="W12" s="97"/>
      <c r="X12" s="101">
        <f t="shared" si="3"/>
        <v>0</v>
      </c>
      <c r="Y12" s="97"/>
      <c r="Z12" s="97"/>
      <c r="AA12" s="97"/>
      <c r="AB12" s="97"/>
      <c r="AC12" s="102">
        <f t="shared" si="4"/>
        <v>0</v>
      </c>
      <c r="AD12" s="97"/>
      <c r="AE12" s="97"/>
      <c r="AF12" s="97"/>
      <c r="AG12" s="97"/>
      <c r="AH12" s="103">
        <f t="shared" si="5"/>
        <v>0</v>
      </c>
      <c r="AI12" s="97"/>
      <c r="AJ12" s="97"/>
      <c r="AK12" s="97"/>
      <c r="AL12" s="98"/>
      <c r="AM12" s="98">
        <f t="shared" si="6"/>
        <v>0</v>
      </c>
      <c r="AN12" s="97"/>
      <c r="AO12" s="97"/>
      <c r="AP12" s="97"/>
      <c r="AQ12" s="98">
        <f t="shared" si="0"/>
        <v>0</v>
      </c>
      <c r="AR12" s="114"/>
      <c r="AS12" s="114"/>
      <c r="AT12" s="114">
        <v>1</v>
      </c>
      <c r="AU12" s="243">
        <f t="shared" si="7"/>
        <v>1</v>
      </c>
      <c r="AV12" s="117"/>
      <c r="AW12" s="117"/>
      <c r="AX12" s="117"/>
      <c r="AY12" s="117"/>
      <c r="AZ12" s="117">
        <f t="shared" si="8"/>
        <v>0</v>
      </c>
      <c r="BA12" s="93" t="s">
        <v>1576</v>
      </c>
    </row>
    <row r="13" spans="1:57" s="94" customFormat="1">
      <c r="A13" s="104">
        <v>9</v>
      </c>
      <c r="B13" s="104">
        <v>9</v>
      </c>
      <c r="C13" s="104" t="s">
        <v>17</v>
      </c>
      <c r="D13" s="104">
        <f>13+8</f>
        <v>21</v>
      </c>
      <c r="E13" s="105">
        <v>2</v>
      </c>
      <c r="F13" s="104">
        <f>6+2</f>
        <v>8</v>
      </c>
      <c r="G13" s="105">
        <v>1</v>
      </c>
      <c r="H13" s="106">
        <f t="shared" si="1"/>
        <v>32</v>
      </c>
      <c r="I13" s="104">
        <v>2</v>
      </c>
      <c r="J13" s="104">
        <f>9+1</f>
        <v>10</v>
      </c>
      <c r="K13" s="104">
        <f>10+10</f>
        <v>20</v>
      </c>
      <c r="L13" s="105">
        <f t="shared" si="2"/>
        <v>32</v>
      </c>
      <c r="M13" s="104"/>
      <c r="N13" s="104"/>
      <c r="O13" s="104"/>
      <c r="P13" s="104"/>
      <c r="Q13" s="104"/>
      <c r="R13" s="174"/>
      <c r="S13" s="104"/>
      <c r="T13" s="104"/>
      <c r="U13" s="104"/>
      <c r="V13" s="104">
        <v>2</v>
      </c>
      <c r="W13" s="104"/>
      <c r="X13" s="104">
        <f t="shared" si="3"/>
        <v>2</v>
      </c>
      <c r="Y13" s="104">
        <f>7</f>
        <v>7</v>
      </c>
      <c r="Z13" s="104"/>
      <c r="AA13" s="104">
        <f>2+1</f>
        <v>3</v>
      </c>
      <c r="AB13" s="104"/>
      <c r="AC13" s="104">
        <f t="shared" si="4"/>
        <v>10</v>
      </c>
      <c r="AD13" s="104"/>
      <c r="AE13" s="104"/>
      <c r="AF13" s="104"/>
      <c r="AG13" s="104"/>
      <c r="AH13" s="104">
        <f t="shared" si="5"/>
        <v>0</v>
      </c>
      <c r="AI13" s="104">
        <v>7</v>
      </c>
      <c r="AJ13" s="104"/>
      <c r="AK13" s="104">
        <f>2+3</f>
        <v>5</v>
      </c>
      <c r="AL13" s="105">
        <v>1</v>
      </c>
      <c r="AM13" s="105">
        <f t="shared" si="6"/>
        <v>13</v>
      </c>
      <c r="AN13" s="104"/>
      <c r="AO13" s="104">
        <v>2</v>
      </c>
      <c r="AP13" s="104">
        <v>3</v>
      </c>
      <c r="AQ13" s="98">
        <f t="shared" si="0"/>
        <v>5</v>
      </c>
      <c r="AR13" s="114">
        <v>14</v>
      </c>
      <c r="AS13" s="114"/>
      <c r="AT13" s="114"/>
      <c r="AU13" s="243">
        <f t="shared" si="7"/>
        <v>14</v>
      </c>
      <c r="AV13" s="117"/>
      <c r="AW13" s="117"/>
      <c r="AX13" s="117"/>
      <c r="AY13" s="117"/>
      <c r="AZ13" s="165">
        <f t="shared" si="8"/>
        <v>0</v>
      </c>
      <c r="BA13" s="94" t="s">
        <v>1346</v>
      </c>
      <c r="BE13" s="95" t="s">
        <v>1345</v>
      </c>
    </row>
    <row r="14" spans="1:57" s="94" customFormat="1" ht="23.25" customHeight="1">
      <c r="A14" s="124">
        <v>10</v>
      </c>
      <c r="B14" s="124">
        <v>13</v>
      </c>
      <c r="C14" s="124" t="s">
        <v>18</v>
      </c>
      <c r="D14" s="124">
        <f>5+6+5+6+4+6+5+5+1</f>
        <v>43</v>
      </c>
      <c r="E14" s="123">
        <f>1+1+1+1+1</f>
        <v>5</v>
      </c>
      <c r="F14" s="124">
        <f>4+4+1</f>
        <v>9</v>
      </c>
      <c r="G14" s="123">
        <f>2</f>
        <v>2</v>
      </c>
      <c r="H14" s="383">
        <f t="shared" si="1"/>
        <v>59</v>
      </c>
      <c r="I14" s="127"/>
      <c r="J14" s="127">
        <f>1+2+1+1+1</f>
        <v>6</v>
      </c>
      <c r="K14" s="127">
        <f>5+2+1+6+6+6+6+4+5+5+5+1</f>
        <v>52</v>
      </c>
      <c r="L14" s="384">
        <f t="shared" si="2"/>
        <v>58</v>
      </c>
      <c r="M14" s="385" t="s">
        <v>115</v>
      </c>
      <c r="N14" s="385"/>
      <c r="O14" s="385"/>
      <c r="P14" s="385"/>
      <c r="Q14" s="385"/>
      <c r="R14" s="177"/>
      <c r="S14" s="385"/>
      <c r="T14" s="104"/>
      <c r="U14" s="104"/>
      <c r="V14" s="104"/>
      <c r="W14" s="104"/>
      <c r="X14" s="104">
        <f t="shared" si="3"/>
        <v>0</v>
      </c>
      <c r="Y14" s="104">
        <v>1</v>
      </c>
      <c r="Z14" s="104">
        <v>2</v>
      </c>
      <c r="AA14" s="104">
        <v>3</v>
      </c>
      <c r="AB14" s="104"/>
      <c r="AC14" s="104">
        <f t="shared" si="4"/>
        <v>6</v>
      </c>
      <c r="AD14" s="104"/>
      <c r="AE14" s="104"/>
      <c r="AF14" s="104"/>
      <c r="AG14" s="104"/>
      <c r="AH14" s="104">
        <f t="shared" si="5"/>
        <v>0</v>
      </c>
      <c r="AI14" s="104">
        <v>1</v>
      </c>
      <c r="AJ14" s="104">
        <f>2+1</f>
        <v>3</v>
      </c>
      <c r="AK14" s="104">
        <v>3</v>
      </c>
      <c r="AL14" s="105">
        <v>2</v>
      </c>
      <c r="AM14" s="105">
        <f t="shared" si="6"/>
        <v>9</v>
      </c>
      <c r="AN14" s="104"/>
      <c r="AO14" s="104">
        <v>2</v>
      </c>
      <c r="AP14" s="104">
        <v>6</v>
      </c>
      <c r="AQ14" s="98">
        <f t="shared" si="0"/>
        <v>8</v>
      </c>
      <c r="AR14" s="114">
        <v>4</v>
      </c>
      <c r="AS14" s="114"/>
      <c r="AT14" s="114"/>
      <c r="AU14" s="243">
        <f t="shared" si="7"/>
        <v>4</v>
      </c>
      <c r="AV14" s="117"/>
      <c r="AW14" s="117"/>
      <c r="AX14" s="117">
        <v>1</v>
      </c>
      <c r="AY14" s="117"/>
      <c r="AZ14" s="117">
        <f t="shared" si="8"/>
        <v>1</v>
      </c>
      <c r="BA14" s="94" t="s">
        <v>1347</v>
      </c>
    </row>
    <row r="15" spans="1:57" s="94" customFormat="1">
      <c r="A15" s="104">
        <v>11</v>
      </c>
      <c r="B15" s="109">
        <v>12</v>
      </c>
      <c r="C15" s="109" t="s">
        <v>19</v>
      </c>
      <c r="D15" s="109">
        <v>32</v>
      </c>
      <c r="E15" s="110">
        <f>1+1+1+1+2</f>
        <v>6</v>
      </c>
      <c r="F15" s="109">
        <v>29</v>
      </c>
      <c r="G15" s="110">
        <f>1</f>
        <v>1</v>
      </c>
      <c r="H15" s="106">
        <f t="shared" si="1"/>
        <v>68</v>
      </c>
      <c r="I15" s="104">
        <v>2</v>
      </c>
      <c r="J15" s="104">
        <f>5+2+1</f>
        <v>8</v>
      </c>
      <c r="K15" s="104">
        <f>1+7+8+9+8+6+7+9+3</f>
        <v>58</v>
      </c>
      <c r="L15" s="105">
        <f t="shared" si="2"/>
        <v>68</v>
      </c>
      <c r="M15" s="104"/>
      <c r="N15" s="104"/>
      <c r="O15" s="104"/>
      <c r="P15" s="104">
        <v>2</v>
      </c>
      <c r="Q15" s="104"/>
      <c r="R15" s="174">
        <f>SUM(N15:Q15)</f>
        <v>2</v>
      </c>
      <c r="S15" s="104">
        <f>SUM(H15-R15)</f>
        <v>66</v>
      </c>
      <c r="T15" s="104"/>
      <c r="U15" s="104"/>
      <c r="V15" s="104">
        <v>2</v>
      </c>
      <c r="W15" s="104"/>
      <c r="X15" s="104">
        <f t="shared" si="3"/>
        <v>2</v>
      </c>
      <c r="Y15" s="104">
        <v>2</v>
      </c>
      <c r="Z15" s="104">
        <v>1</v>
      </c>
      <c r="AA15" s="104">
        <f>5</f>
        <v>5</v>
      </c>
      <c r="AB15" s="104"/>
      <c r="AC15" s="104">
        <f t="shared" si="4"/>
        <v>8</v>
      </c>
      <c r="AD15" s="104"/>
      <c r="AE15" s="104"/>
      <c r="AF15" s="104"/>
      <c r="AG15" s="104"/>
      <c r="AH15" s="104">
        <f t="shared" si="5"/>
        <v>0</v>
      </c>
      <c r="AI15" s="104">
        <v>2</v>
      </c>
      <c r="AJ15" s="104">
        <v>1</v>
      </c>
      <c r="AK15" s="104">
        <v>5</v>
      </c>
      <c r="AL15" s="105">
        <v>1</v>
      </c>
      <c r="AM15" s="105">
        <f t="shared" si="6"/>
        <v>9</v>
      </c>
      <c r="AN15" s="104"/>
      <c r="AO15" s="104">
        <v>5</v>
      </c>
      <c r="AP15" s="104"/>
      <c r="AQ15" s="98">
        <f t="shared" si="0"/>
        <v>5</v>
      </c>
      <c r="AR15" s="114"/>
      <c r="AS15" s="114"/>
      <c r="AT15" s="114">
        <v>22</v>
      </c>
      <c r="AU15" s="243">
        <f t="shared" si="7"/>
        <v>22</v>
      </c>
      <c r="AV15" s="117"/>
      <c r="AW15" s="117"/>
      <c r="AX15" s="117"/>
      <c r="AY15" s="117"/>
      <c r="AZ15" s="117">
        <f t="shared" si="8"/>
        <v>0</v>
      </c>
      <c r="BA15" s="94" t="s">
        <v>1678</v>
      </c>
    </row>
    <row r="16" spans="1:57" s="93" customFormat="1">
      <c r="A16" s="97">
        <v>12</v>
      </c>
      <c r="B16" s="126">
        <v>11</v>
      </c>
      <c r="C16" s="126" t="s">
        <v>20</v>
      </c>
      <c r="D16" s="126">
        <f>3+4</f>
        <v>7</v>
      </c>
      <c r="E16" s="125"/>
      <c r="F16" s="126">
        <f>4</f>
        <v>4</v>
      </c>
      <c r="G16" s="125"/>
      <c r="H16" s="99">
        <f t="shared" si="1"/>
        <v>11</v>
      </c>
      <c r="I16" s="97"/>
      <c r="J16" s="97"/>
      <c r="K16" s="97">
        <v>11</v>
      </c>
      <c r="L16" s="100">
        <f t="shared" si="2"/>
        <v>11</v>
      </c>
      <c r="M16" s="97"/>
      <c r="N16" s="97"/>
      <c r="O16" s="97"/>
      <c r="P16" s="97"/>
      <c r="Q16" s="97"/>
      <c r="R16" s="174"/>
      <c r="S16" s="97"/>
      <c r="T16" s="97"/>
      <c r="U16" s="97"/>
      <c r="V16" s="97"/>
      <c r="W16" s="97"/>
      <c r="X16" s="101">
        <f t="shared" si="3"/>
        <v>0</v>
      </c>
      <c r="Y16" s="97"/>
      <c r="Z16" s="97"/>
      <c r="AA16" s="97"/>
      <c r="AB16" s="97"/>
      <c r="AC16" s="102">
        <f t="shared" si="4"/>
        <v>0</v>
      </c>
      <c r="AD16" s="97"/>
      <c r="AE16" s="97"/>
      <c r="AF16" s="97"/>
      <c r="AG16" s="97"/>
      <c r="AH16" s="103">
        <f t="shared" si="5"/>
        <v>0</v>
      </c>
      <c r="AI16" s="97"/>
      <c r="AJ16" s="97"/>
      <c r="AK16" s="97"/>
      <c r="AL16" s="98"/>
      <c r="AM16" s="98">
        <f t="shared" si="6"/>
        <v>0</v>
      </c>
      <c r="AN16" s="97"/>
      <c r="AO16" s="97"/>
      <c r="AP16" s="97"/>
      <c r="AQ16" s="98">
        <f t="shared" si="0"/>
        <v>0</v>
      </c>
      <c r="AR16" s="114"/>
      <c r="AS16" s="114"/>
      <c r="AT16" s="114">
        <v>4</v>
      </c>
      <c r="AU16" s="243">
        <f t="shared" si="7"/>
        <v>4</v>
      </c>
      <c r="AV16" s="117"/>
      <c r="AW16" s="117"/>
      <c r="AX16" s="117"/>
      <c r="AY16" s="117"/>
      <c r="AZ16" s="117">
        <f t="shared" si="8"/>
        <v>0</v>
      </c>
      <c r="BA16" s="93" t="s">
        <v>1576</v>
      </c>
    </row>
    <row r="17" spans="1:53" s="94" customFormat="1">
      <c r="A17" s="109">
        <v>13</v>
      </c>
      <c r="B17" s="109">
        <v>14</v>
      </c>
      <c r="C17" s="109" t="s">
        <v>21</v>
      </c>
      <c r="D17" s="109">
        <v>12</v>
      </c>
      <c r="E17" s="110"/>
      <c r="F17" s="109">
        <v>1</v>
      </c>
      <c r="G17" s="110">
        <v>1</v>
      </c>
      <c r="H17" s="106">
        <f t="shared" si="1"/>
        <v>14</v>
      </c>
      <c r="I17" s="104"/>
      <c r="J17" s="104">
        <v>3</v>
      </c>
      <c r="K17" s="104">
        <f>7+4</f>
        <v>11</v>
      </c>
      <c r="L17" s="105">
        <f t="shared" si="2"/>
        <v>14</v>
      </c>
      <c r="M17" s="104" t="s">
        <v>314</v>
      </c>
      <c r="N17" s="104"/>
      <c r="O17" s="104"/>
      <c r="P17" s="104"/>
      <c r="Q17" s="104"/>
      <c r="R17" s="174"/>
      <c r="S17" s="104"/>
      <c r="T17" s="104"/>
      <c r="U17" s="104"/>
      <c r="V17" s="104"/>
      <c r="W17" s="104"/>
      <c r="X17" s="104">
        <f t="shared" si="3"/>
        <v>0</v>
      </c>
      <c r="Y17" s="104">
        <v>2</v>
      </c>
      <c r="Z17" s="104"/>
      <c r="AA17" s="104"/>
      <c r="AB17" s="104">
        <v>1</v>
      </c>
      <c r="AC17" s="104">
        <f t="shared" si="4"/>
        <v>3</v>
      </c>
      <c r="AD17" s="104"/>
      <c r="AE17" s="104"/>
      <c r="AF17" s="104"/>
      <c r="AG17" s="104"/>
      <c r="AH17" s="104">
        <f t="shared" si="5"/>
        <v>0</v>
      </c>
      <c r="AI17" s="104">
        <v>2</v>
      </c>
      <c r="AJ17" s="104"/>
      <c r="AK17" s="104"/>
      <c r="AL17" s="105">
        <v>1</v>
      </c>
      <c r="AM17" s="105">
        <f t="shared" si="6"/>
        <v>3</v>
      </c>
      <c r="AN17" s="104"/>
      <c r="AO17" s="104"/>
      <c r="AP17" s="104"/>
      <c r="AQ17" s="98">
        <f t="shared" si="0"/>
        <v>0</v>
      </c>
      <c r="AR17" s="114"/>
      <c r="AS17" s="114"/>
      <c r="AT17" s="114">
        <v>1</v>
      </c>
      <c r="AU17" s="243">
        <f t="shared" si="7"/>
        <v>1</v>
      </c>
      <c r="AV17" s="117"/>
      <c r="AW17" s="117"/>
      <c r="AX17" s="117"/>
      <c r="AY17" s="117"/>
      <c r="AZ17" s="117">
        <f t="shared" si="8"/>
        <v>0</v>
      </c>
      <c r="BA17" s="94" t="s">
        <v>1576</v>
      </c>
    </row>
    <row r="18" spans="1:53" s="94" customFormat="1">
      <c r="A18" s="104">
        <v>14</v>
      </c>
      <c r="B18" s="109">
        <v>15</v>
      </c>
      <c r="C18" s="109" t="s">
        <v>22</v>
      </c>
      <c r="D18" s="109">
        <v>4</v>
      </c>
      <c r="E18" s="110">
        <v>2</v>
      </c>
      <c r="F18" s="109"/>
      <c r="G18" s="110">
        <v>2</v>
      </c>
      <c r="H18" s="106">
        <f t="shared" si="1"/>
        <v>8</v>
      </c>
      <c r="I18" s="104"/>
      <c r="J18" s="104">
        <v>1</v>
      </c>
      <c r="K18" s="104">
        <v>7</v>
      </c>
      <c r="L18" s="105">
        <f t="shared" si="2"/>
        <v>8</v>
      </c>
      <c r="M18" s="104"/>
      <c r="N18" s="104"/>
      <c r="O18" s="104"/>
      <c r="P18" s="104"/>
      <c r="Q18" s="104"/>
      <c r="R18" s="174"/>
      <c r="S18" s="104"/>
      <c r="T18" s="104"/>
      <c r="U18" s="104"/>
      <c r="V18" s="104"/>
      <c r="W18" s="104"/>
      <c r="X18" s="104">
        <f t="shared" si="3"/>
        <v>0</v>
      </c>
      <c r="Y18" s="104">
        <v>1</v>
      </c>
      <c r="Z18" s="104"/>
      <c r="AA18" s="104"/>
      <c r="AB18" s="104"/>
      <c r="AC18" s="104">
        <f t="shared" si="4"/>
        <v>1</v>
      </c>
      <c r="AD18" s="104"/>
      <c r="AE18" s="104"/>
      <c r="AF18" s="104"/>
      <c r="AG18" s="104"/>
      <c r="AH18" s="104">
        <f t="shared" si="5"/>
        <v>0</v>
      </c>
      <c r="AI18" s="104">
        <v>1</v>
      </c>
      <c r="AJ18" s="104"/>
      <c r="AK18" s="104"/>
      <c r="AL18" s="105">
        <v>2</v>
      </c>
      <c r="AM18" s="105">
        <f t="shared" si="6"/>
        <v>3</v>
      </c>
      <c r="AN18" s="104"/>
      <c r="AO18" s="104"/>
      <c r="AP18" s="104"/>
      <c r="AQ18" s="98">
        <f t="shared" si="0"/>
        <v>0</v>
      </c>
      <c r="AR18" s="114"/>
      <c r="AS18" s="114">
        <v>2</v>
      </c>
      <c r="AT18" s="114"/>
      <c r="AU18" s="243">
        <f t="shared" si="7"/>
        <v>2</v>
      </c>
      <c r="AV18" s="117"/>
      <c r="AW18" s="117"/>
      <c r="AX18" s="117"/>
      <c r="AY18" s="117"/>
      <c r="AZ18" s="117">
        <f t="shared" si="8"/>
        <v>0</v>
      </c>
      <c r="BA18" s="94" t="s">
        <v>1495</v>
      </c>
    </row>
    <row r="19" spans="1:53" s="93" customFormat="1" ht="21.75" customHeight="1">
      <c r="A19" s="129">
        <v>15</v>
      </c>
      <c r="B19" s="130">
        <v>16</v>
      </c>
      <c r="C19" s="130" t="s">
        <v>23</v>
      </c>
      <c r="D19" s="130"/>
      <c r="E19" s="131">
        <v>1</v>
      </c>
      <c r="F19" s="130"/>
      <c r="G19" s="131"/>
      <c r="H19" s="132">
        <f t="shared" si="1"/>
        <v>1</v>
      </c>
      <c r="I19" s="129"/>
      <c r="J19" s="129"/>
      <c r="K19" s="129"/>
      <c r="L19" s="133">
        <f t="shared" si="2"/>
        <v>0</v>
      </c>
      <c r="M19" s="134" t="s">
        <v>115</v>
      </c>
      <c r="N19" s="134"/>
      <c r="O19" s="134"/>
      <c r="P19" s="134"/>
      <c r="Q19" s="134"/>
      <c r="R19" s="177"/>
      <c r="S19" s="134"/>
      <c r="T19" s="97"/>
      <c r="U19" s="97"/>
      <c r="V19" s="97"/>
      <c r="W19" s="97"/>
      <c r="X19" s="101">
        <f t="shared" si="3"/>
        <v>0</v>
      </c>
      <c r="Y19" s="97"/>
      <c r="Z19" s="97"/>
      <c r="AA19" s="97"/>
      <c r="AB19" s="97"/>
      <c r="AC19" s="102">
        <f t="shared" si="4"/>
        <v>0</v>
      </c>
      <c r="AD19" s="97"/>
      <c r="AE19" s="97"/>
      <c r="AF19" s="97"/>
      <c r="AG19" s="97"/>
      <c r="AH19" s="103">
        <f>SUM(AD19:AG19)</f>
        <v>0</v>
      </c>
      <c r="AI19" s="97"/>
      <c r="AJ19" s="97"/>
      <c r="AK19" s="97"/>
      <c r="AL19" s="98"/>
      <c r="AM19" s="98">
        <f t="shared" si="6"/>
        <v>0</v>
      </c>
      <c r="AN19" s="97"/>
      <c r="AO19" s="97"/>
      <c r="AP19" s="97"/>
      <c r="AQ19" s="98">
        <f t="shared" si="0"/>
        <v>0</v>
      </c>
      <c r="AR19" s="114"/>
      <c r="AS19" s="114">
        <v>1</v>
      </c>
      <c r="AT19" s="114"/>
      <c r="AU19" s="243">
        <f t="shared" si="7"/>
        <v>1</v>
      </c>
      <c r="AV19" s="117"/>
      <c r="AW19" s="117"/>
      <c r="AX19" s="117"/>
      <c r="AY19" s="117"/>
      <c r="AZ19" s="165">
        <f t="shared" si="8"/>
        <v>0</v>
      </c>
      <c r="BA19" s="96" t="s">
        <v>1345</v>
      </c>
    </row>
    <row r="20" spans="1:53" s="94" customFormat="1">
      <c r="A20" s="109">
        <v>16</v>
      </c>
      <c r="B20" s="109">
        <v>17</v>
      </c>
      <c r="C20" s="109" t="s">
        <v>24</v>
      </c>
      <c r="D20" s="109">
        <f>9+8+6+10+4</f>
        <v>37</v>
      </c>
      <c r="E20" s="110">
        <f>1+3</f>
        <v>4</v>
      </c>
      <c r="F20" s="109">
        <v>2</v>
      </c>
      <c r="G20" s="110">
        <v>1</v>
      </c>
      <c r="H20" s="106">
        <f t="shared" si="1"/>
        <v>44</v>
      </c>
      <c r="I20" s="104"/>
      <c r="J20" s="104">
        <f>4+4+2+1</f>
        <v>11</v>
      </c>
      <c r="K20" s="104">
        <f>6+6+8+10+3</f>
        <v>33</v>
      </c>
      <c r="L20" s="105">
        <f t="shared" si="2"/>
        <v>44</v>
      </c>
      <c r="M20" s="104"/>
      <c r="N20" s="104"/>
      <c r="O20" s="104"/>
      <c r="P20" s="104"/>
      <c r="Q20" s="104"/>
      <c r="R20" s="174"/>
      <c r="S20" s="104"/>
      <c r="T20" s="104"/>
      <c r="U20" s="104"/>
      <c r="V20" s="104"/>
      <c r="W20" s="104"/>
      <c r="X20" s="104">
        <f t="shared" si="3"/>
        <v>0</v>
      </c>
      <c r="Y20" s="104">
        <v>7</v>
      </c>
      <c r="Z20" s="104">
        <v>2</v>
      </c>
      <c r="AA20" s="104">
        <v>2</v>
      </c>
      <c r="AB20" s="104"/>
      <c r="AC20" s="104">
        <f>SUM(Y20:AB20)</f>
        <v>11</v>
      </c>
      <c r="AD20" s="104"/>
      <c r="AE20" s="104"/>
      <c r="AF20" s="104"/>
      <c r="AG20" s="104"/>
      <c r="AH20" s="104">
        <f t="shared" si="5"/>
        <v>0</v>
      </c>
      <c r="AI20" s="104">
        <v>7</v>
      </c>
      <c r="AJ20" s="104">
        <v>2</v>
      </c>
      <c r="AK20" s="104">
        <v>2</v>
      </c>
      <c r="AL20" s="105">
        <v>1</v>
      </c>
      <c r="AM20" s="105">
        <f t="shared" si="6"/>
        <v>12</v>
      </c>
      <c r="AN20" s="104">
        <v>1</v>
      </c>
      <c r="AO20" s="104"/>
      <c r="AP20" s="104"/>
      <c r="AQ20" s="98">
        <f t="shared" si="0"/>
        <v>1</v>
      </c>
      <c r="AR20" s="114"/>
      <c r="AS20" s="114">
        <v>2</v>
      </c>
      <c r="AT20" s="114"/>
      <c r="AU20" s="243">
        <f>SUM(AR20:AT20)</f>
        <v>2</v>
      </c>
      <c r="AV20" s="117"/>
      <c r="AW20" s="117"/>
      <c r="AX20" s="117"/>
      <c r="AY20" s="117"/>
      <c r="AZ20" s="117">
        <f t="shared" si="8"/>
        <v>0</v>
      </c>
      <c r="BA20" s="94" t="s">
        <v>1476</v>
      </c>
    </row>
    <row r="21" spans="1:53" s="94" customFormat="1">
      <c r="A21" s="104">
        <v>17</v>
      </c>
      <c r="B21" s="109">
        <v>18</v>
      </c>
      <c r="C21" s="109" t="s">
        <v>25</v>
      </c>
      <c r="D21" s="109"/>
      <c r="E21" s="110">
        <v>2</v>
      </c>
      <c r="F21" s="109"/>
      <c r="G21" s="110">
        <v>1</v>
      </c>
      <c r="H21" s="106">
        <f t="shared" si="1"/>
        <v>3</v>
      </c>
      <c r="I21" s="104"/>
      <c r="J21" s="104"/>
      <c r="K21" s="104">
        <v>3</v>
      </c>
      <c r="L21" s="105">
        <f t="shared" si="2"/>
        <v>3</v>
      </c>
      <c r="M21" s="104"/>
      <c r="N21" s="104"/>
      <c r="O21" s="104"/>
      <c r="P21" s="104"/>
      <c r="Q21" s="104">
        <v>1</v>
      </c>
      <c r="R21" s="174">
        <f>SUM(N21:Q21)</f>
        <v>1</v>
      </c>
      <c r="S21" s="104"/>
      <c r="T21" s="104"/>
      <c r="U21" s="104"/>
      <c r="V21" s="104"/>
      <c r="W21" s="104"/>
      <c r="X21" s="104">
        <f t="shared" si="3"/>
        <v>0</v>
      </c>
      <c r="Y21" s="104"/>
      <c r="Z21" s="104"/>
      <c r="AA21" s="104"/>
      <c r="AB21" s="104"/>
      <c r="AC21" s="104">
        <f t="shared" si="4"/>
        <v>0</v>
      </c>
      <c r="AD21" s="104"/>
      <c r="AE21" s="104"/>
      <c r="AF21" s="104"/>
      <c r="AG21" s="104"/>
      <c r="AH21" s="104">
        <f t="shared" si="5"/>
        <v>0</v>
      </c>
      <c r="AI21" s="104"/>
      <c r="AJ21" s="104"/>
      <c r="AK21" s="104"/>
      <c r="AL21" s="105">
        <v>0</v>
      </c>
      <c r="AM21" s="105">
        <f t="shared" si="6"/>
        <v>0</v>
      </c>
      <c r="AN21" s="104"/>
      <c r="AO21" s="104">
        <v>2</v>
      </c>
      <c r="AP21" s="104"/>
      <c r="AQ21" s="98">
        <f t="shared" si="0"/>
        <v>2</v>
      </c>
      <c r="AR21" s="114"/>
      <c r="AS21" s="114"/>
      <c r="AT21" s="114"/>
      <c r="AU21" s="244">
        <f t="shared" si="7"/>
        <v>0</v>
      </c>
      <c r="AV21" s="113"/>
      <c r="AW21" s="113"/>
      <c r="AX21" s="113"/>
      <c r="AY21" s="113"/>
      <c r="AZ21" s="165">
        <f t="shared" si="8"/>
        <v>0</v>
      </c>
      <c r="BA21" s="95" t="s">
        <v>894</v>
      </c>
    </row>
    <row r="22" spans="1:53" s="93" customFormat="1" ht="21.75" customHeight="1">
      <c r="A22" s="129">
        <v>18</v>
      </c>
      <c r="B22" s="130">
        <v>19</v>
      </c>
      <c r="C22" s="130" t="s">
        <v>26</v>
      </c>
      <c r="D22" s="130">
        <v>9</v>
      </c>
      <c r="E22" s="131"/>
      <c r="F22" s="130"/>
      <c r="G22" s="131"/>
      <c r="H22" s="132">
        <f t="shared" si="1"/>
        <v>9</v>
      </c>
      <c r="I22" s="129"/>
      <c r="J22" s="129"/>
      <c r="K22" s="129">
        <v>7</v>
      </c>
      <c r="L22" s="133">
        <f>SUM(I22:K22)</f>
        <v>7</v>
      </c>
      <c r="M22" s="134" t="s">
        <v>116</v>
      </c>
      <c r="N22" s="134"/>
      <c r="O22" s="134"/>
      <c r="P22" s="134"/>
      <c r="Q22" s="134"/>
      <c r="R22" s="177"/>
      <c r="S22" s="134"/>
      <c r="T22" s="97"/>
      <c r="U22" s="97"/>
      <c r="V22" s="97"/>
      <c r="W22" s="97"/>
      <c r="X22" s="101">
        <f t="shared" si="3"/>
        <v>0</v>
      </c>
      <c r="Y22" s="97"/>
      <c r="Z22" s="97"/>
      <c r="AA22" s="97"/>
      <c r="AB22" s="97"/>
      <c r="AC22" s="102">
        <f t="shared" si="4"/>
        <v>0</v>
      </c>
      <c r="AD22" s="97"/>
      <c r="AE22" s="97"/>
      <c r="AF22" s="97"/>
      <c r="AG22" s="97"/>
      <c r="AH22" s="103">
        <f t="shared" si="5"/>
        <v>0</v>
      </c>
      <c r="AI22" s="97"/>
      <c r="AJ22" s="97"/>
      <c r="AK22" s="97"/>
      <c r="AL22" s="98"/>
      <c r="AM22" s="98">
        <f t="shared" si="6"/>
        <v>0</v>
      </c>
      <c r="AN22" s="97"/>
      <c r="AO22" s="97"/>
      <c r="AP22" s="97"/>
      <c r="AQ22" s="98">
        <f t="shared" si="0"/>
        <v>0</v>
      </c>
      <c r="AR22" s="114"/>
      <c r="AS22" s="114"/>
      <c r="AT22" s="114"/>
      <c r="AU22" s="243">
        <f t="shared" si="7"/>
        <v>0</v>
      </c>
      <c r="AV22" s="117"/>
      <c r="AW22" s="117"/>
      <c r="AX22" s="117"/>
      <c r="AY22" s="117"/>
      <c r="AZ22" s="117">
        <f t="shared" si="8"/>
        <v>0</v>
      </c>
    </row>
    <row r="23" spans="1:53" s="94" customFormat="1">
      <c r="A23" s="109">
        <v>19</v>
      </c>
      <c r="B23" s="109">
        <v>21</v>
      </c>
      <c r="C23" s="109" t="s">
        <v>28</v>
      </c>
      <c r="D23" s="109">
        <v>1</v>
      </c>
      <c r="E23" s="110"/>
      <c r="F23" s="109"/>
      <c r="G23" s="110">
        <v>1</v>
      </c>
      <c r="H23" s="106">
        <f t="shared" si="1"/>
        <v>2</v>
      </c>
      <c r="I23" s="104"/>
      <c r="J23" s="104"/>
      <c r="K23" s="104">
        <v>2</v>
      </c>
      <c r="L23" s="105">
        <f t="shared" si="2"/>
        <v>2</v>
      </c>
      <c r="M23" s="128"/>
      <c r="N23" s="128"/>
      <c r="O23" s="128"/>
      <c r="P23" s="128"/>
      <c r="Q23" s="128"/>
      <c r="R23" s="180"/>
      <c r="S23" s="128"/>
      <c r="T23" s="104"/>
      <c r="U23" s="104"/>
      <c r="V23" s="104"/>
      <c r="W23" s="104"/>
      <c r="X23" s="104">
        <f t="shared" si="3"/>
        <v>0</v>
      </c>
      <c r="Y23" s="104"/>
      <c r="Z23" s="104"/>
      <c r="AA23" s="104"/>
      <c r="AB23" s="104"/>
      <c r="AC23" s="104">
        <f t="shared" si="4"/>
        <v>0</v>
      </c>
      <c r="AD23" s="104"/>
      <c r="AE23" s="104"/>
      <c r="AF23" s="104"/>
      <c r="AG23" s="104"/>
      <c r="AH23" s="104">
        <f t="shared" si="5"/>
        <v>0</v>
      </c>
      <c r="AI23" s="104"/>
      <c r="AJ23" s="104"/>
      <c r="AK23" s="104"/>
      <c r="AL23" s="105">
        <v>1</v>
      </c>
      <c r="AM23" s="105">
        <f t="shared" si="6"/>
        <v>1</v>
      </c>
      <c r="AN23" s="104"/>
      <c r="AO23" s="104"/>
      <c r="AP23" s="104"/>
      <c r="AQ23" s="98">
        <f t="shared" si="0"/>
        <v>0</v>
      </c>
      <c r="AR23" s="114"/>
      <c r="AS23" s="114"/>
      <c r="AT23" s="114"/>
      <c r="AU23" s="243">
        <f t="shared" si="7"/>
        <v>0</v>
      </c>
      <c r="AV23" s="117"/>
      <c r="AW23" s="117"/>
      <c r="AX23" s="117"/>
      <c r="AY23" s="117"/>
      <c r="AZ23" s="117">
        <f t="shared" si="8"/>
        <v>0</v>
      </c>
    </row>
    <row r="24" spans="1:53" s="93" customFormat="1" ht="75">
      <c r="A24" s="129">
        <v>20</v>
      </c>
      <c r="B24" s="130">
        <v>22</v>
      </c>
      <c r="C24" s="130" t="s">
        <v>29</v>
      </c>
      <c r="D24" s="130">
        <v>11</v>
      </c>
      <c r="E24" s="131"/>
      <c r="F24" s="130"/>
      <c r="G24" s="131"/>
      <c r="H24" s="132">
        <f t="shared" si="1"/>
        <v>11</v>
      </c>
      <c r="I24" s="129"/>
      <c r="J24" s="129"/>
      <c r="K24" s="129">
        <v>11</v>
      </c>
      <c r="L24" s="133">
        <f t="shared" si="2"/>
        <v>11</v>
      </c>
      <c r="M24" s="134" t="s">
        <v>117</v>
      </c>
      <c r="N24" s="134"/>
      <c r="O24" s="134"/>
      <c r="P24" s="134"/>
      <c r="Q24" s="134"/>
      <c r="R24" s="177"/>
      <c r="S24" s="134"/>
      <c r="T24" s="97"/>
      <c r="U24" s="97"/>
      <c r="V24" s="97"/>
      <c r="W24" s="97"/>
      <c r="X24" s="101">
        <f t="shared" si="3"/>
        <v>0</v>
      </c>
      <c r="Y24" s="129"/>
      <c r="Z24" s="129"/>
      <c r="AA24" s="129"/>
      <c r="AB24" s="129"/>
      <c r="AC24" s="386">
        <f t="shared" si="4"/>
        <v>0</v>
      </c>
      <c r="AD24" s="97"/>
      <c r="AE24" s="97"/>
      <c r="AF24" s="97"/>
      <c r="AG24" s="97"/>
      <c r="AH24" s="103">
        <f t="shared" si="5"/>
        <v>0</v>
      </c>
      <c r="AI24" s="97"/>
      <c r="AJ24" s="97"/>
      <c r="AK24" s="97"/>
      <c r="AL24" s="98"/>
      <c r="AM24" s="98">
        <f>SUM(AI24:AL24)</f>
        <v>0</v>
      </c>
      <c r="AN24" s="97"/>
      <c r="AO24" s="97"/>
      <c r="AP24" s="97"/>
      <c r="AQ24" s="98">
        <f t="shared" si="0"/>
        <v>0</v>
      </c>
      <c r="AR24" s="114"/>
      <c r="AS24" s="114"/>
      <c r="AT24" s="114"/>
      <c r="AU24" s="243">
        <f t="shared" si="7"/>
        <v>0</v>
      </c>
      <c r="AV24" s="117"/>
      <c r="AW24" s="117"/>
      <c r="AX24" s="117"/>
      <c r="AY24" s="117"/>
      <c r="AZ24" s="117">
        <f t="shared" si="8"/>
        <v>0</v>
      </c>
    </row>
    <row r="25" spans="1:53" s="107" customFormat="1" ht="56.25">
      <c r="A25" s="76">
        <v>21</v>
      </c>
      <c r="B25" s="73">
        <v>23</v>
      </c>
      <c r="C25" s="73" t="s">
        <v>30</v>
      </c>
      <c r="D25" s="73">
        <f>2+5+5+6+5+6+7+5+7+7+6+5+6+7+6+5+6+4</f>
        <v>100</v>
      </c>
      <c r="E25" s="74">
        <f>5+6+6+6+7+4</f>
        <v>34</v>
      </c>
      <c r="F25" s="124">
        <f>2+1+6</f>
        <v>9</v>
      </c>
      <c r="G25" s="123">
        <f>1+1</f>
        <v>2</v>
      </c>
      <c r="H25" s="75">
        <f t="shared" si="1"/>
        <v>145</v>
      </c>
      <c r="I25" s="76"/>
      <c r="J25" s="76">
        <f>4+1</f>
        <v>5</v>
      </c>
      <c r="K25" s="76">
        <f>4+5+6+5+6+7+5+7+7+6+5+6+7+6+5+6+5+7+6+6+6+6+7+4</f>
        <v>140</v>
      </c>
      <c r="L25" s="77">
        <f t="shared" si="2"/>
        <v>145</v>
      </c>
      <c r="M25" s="78" t="s">
        <v>118</v>
      </c>
      <c r="N25" s="78"/>
      <c r="O25" s="78"/>
      <c r="P25" s="78"/>
      <c r="Q25" s="78"/>
      <c r="R25" s="176"/>
      <c r="S25" s="78"/>
      <c r="T25" s="76"/>
      <c r="U25" s="76"/>
      <c r="V25" s="76"/>
      <c r="W25" s="76"/>
      <c r="X25" s="76">
        <f t="shared" si="3"/>
        <v>0</v>
      </c>
      <c r="Y25" s="76">
        <v>3</v>
      </c>
      <c r="Z25" s="76"/>
      <c r="AA25" s="76">
        <v>2</v>
      </c>
      <c r="AB25" s="76"/>
      <c r="AC25" s="76">
        <f t="shared" si="4"/>
        <v>5</v>
      </c>
      <c r="AD25" s="76"/>
      <c r="AE25" s="76"/>
      <c r="AF25" s="76"/>
      <c r="AG25" s="76"/>
      <c r="AH25" s="76">
        <f t="shared" si="5"/>
        <v>0</v>
      </c>
      <c r="AI25" s="76">
        <v>3</v>
      </c>
      <c r="AJ25" s="76"/>
      <c r="AK25" s="76">
        <v>2</v>
      </c>
      <c r="AL25" s="77">
        <v>2</v>
      </c>
      <c r="AM25" s="77">
        <f t="shared" si="6"/>
        <v>7</v>
      </c>
      <c r="AN25" s="76">
        <v>4</v>
      </c>
      <c r="AO25" s="76"/>
      <c r="AP25" s="76">
        <v>7</v>
      </c>
      <c r="AQ25" s="57">
        <f t="shared" si="0"/>
        <v>11</v>
      </c>
      <c r="AR25" s="113"/>
      <c r="AS25" s="113">
        <v>13</v>
      </c>
      <c r="AT25" s="113"/>
      <c r="AU25" s="244">
        <f t="shared" si="7"/>
        <v>13</v>
      </c>
      <c r="AV25" s="113"/>
      <c r="AW25" s="113">
        <v>21</v>
      </c>
      <c r="AX25" s="113"/>
      <c r="AY25" s="113"/>
      <c r="AZ25" s="165">
        <f>SUM(AV25:AY25)</f>
        <v>21</v>
      </c>
      <c r="BA25" s="107" t="s">
        <v>942</v>
      </c>
    </row>
    <row r="26" spans="1:53" s="93" customFormat="1">
      <c r="A26" s="126">
        <v>22</v>
      </c>
      <c r="B26" s="126">
        <v>24</v>
      </c>
      <c r="C26" s="126" t="s">
        <v>31</v>
      </c>
      <c r="D26" s="126">
        <v>1</v>
      </c>
      <c r="E26" s="125"/>
      <c r="F26" s="126"/>
      <c r="G26" s="125"/>
      <c r="H26" s="99">
        <f t="shared" si="1"/>
        <v>1</v>
      </c>
      <c r="I26" s="97"/>
      <c r="J26" s="97"/>
      <c r="K26" s="97">
        <v>1</v>
      </c>
      <c r="L26" s="100">
        <f t="shared" si="2"/>
        <v>1</v>
      </c>
      <c r="M26" s="483"/>
      <c r="N26" s="483"/>
      <c r="O26" s="483"/>
      <c r="P26" s="483"/>
      <c r="Q26" s="483"/>
      <c r="R26" s="180"/>
      <c r="S26" s="483"/>
      <c r="T26" s="97"/>
      <c r="U26" s="97"/>
      <c r="V26" s="97"/>
      <c r="W26" s="97"/>
      <c r="X26" s="101">
        <f>SUM(T26:W26)</f>
        <v>0</v>
      </c>
      <c r="Y26" s="97"/>
      <c r="Z26" s="97"/>
      <c r="AA26" s="97"/>
      <c r="AB26" s="97"/>
      <c r="AC26" s="102">
        <f t="shared" si="4"/>
        <v>0</v>
      </c>
      <c r="AD26" s="97"/>
      <c r="AE26" s="97"/>
      <c r="AF26" s="97"/>
      <c r="AG26" s="97"/>
      <c r="AH26" s="103">
        <f>SUM(AD26:AG26)</f>
        <v>0</v>
      </c>
      <c r="AI26" s="97"/>
      <c r="AJ26" s="97"/>
      <c r="AK26" s="97"/>
      <c r="AL26" s="98"/>
      <c r="AM26" s="98">
        <f t="shared" si="6"/>
        <v>0</v>
      </c>
      <c r="AN26" s="97"/>
      <c r="AO26" s="97"/>
      <c r="AP26" s="97"/>
      <c r="AQ26" s="98">
        <f t="shared" si="0"/>
        <v>0</v>
      </c>
      <c r="AR26" s="114"/>
      <c r="AS26" s="114"/>
      <c r="AT26" s="114"/>
      <c r="AU26" s="243">
        <f t="shared" si="7"/>
        <v>0</v>
      </c>
      <c r="AV26" s="117"/>
      <c r="AW26" s="117"/>
      <c r="AX26" s="117"/>
      <c r="AY26" s="117"/>
      <c r="AZ26" s="117">
        <f t="shared" si="8"/>
        <v>0</v>
      </c>
    </row>
    <row r="27" spans="1:53" s="93" customFormat="1">
      <c r="A27" s="129">
        <v>23</v>
      </c>
      <c r="B27" s="130">
        <v>25</v>
      </c>
      <c r="C27" s="126" t="s">
        <v>24</v>
      </c>
      <c r="D27" s="126">
        <v>7</v>
      </c>
      <c r="E27" s="125">
        <v>2</v>
      </c>
      <c r="F27" s="126"/>
      <c r="G27" s="125">
        <v>1</v>
      </c>
      <c r="H27" s="99">
        <f t="shared" si="1"/>
        <v>10</v>
      </c>
      <c r="I27" s="97"/>
      <c r="J27" s="97"/>
      <c r="K27" s="97">
        <v>10</v>
      </c>
      <c r="L27" s="100">
        <f t="shared" si="2"/>
        <v>10</v>
      </c>
      <c r="M27" s="483"/>
      <c r="N27" s="483"/>
      <c r="O27" s="483"/>
      <c r="P27" s="483"/>
      <c r="Q27" s="483"/>
      <c r="R27" s="180"/>
      <c r="S27" s="483"/>
      <c r="T27" s="97"/>
      <c r="U27" s="97"/>
      <c r="V27" s="97"/>
      <c r="W27" s="97"/>
      <c r="X27" s="101">
        <f t="shared" ref="X27:X40" si="9">SUM(T27:W27)</f>
        <v>0</v>
      </c>
      <c r="Y27" s="97"/>
      <c r="Z27" s="97"/>
      <c r="AA27" s="97"/>
      <c r="AB27" s="97"/>
      <c r="AC27" s="102">
        <f t="shared" si="4"/>
        <v>0</v>
      </c>
      <c r="AD27" s="97">
        <v>7</v>
      </c>
      <c r="AE27" s="97">
        <v>2</v>
      </c>
      <c r="AF27" s="97"/>
      <c r="AG27" s="97">
        <v>1</v>
      </c>
      <c r="AH27" s="103">
        <f t="shared" ref="AH27:AH40" si="10">SUM(AD27:AG27)</f>
        <v>10</v>
      </c>
      <c r="AI27" s="97"/>
      <c r="AJ27" s="97"/>
      <c r="AK27" s="97"/>
      <c r="AL27" s="98">
        <v>1</v>
      </c>
      <c r="AM27" s="98">
        <f t="shared" si="6"/>
        <v>1</v>
      </c>
      <c r="AN27" s="97"/>
      <c r="AO27" s="97"/>
      <c r="AP27" s="97"/>
      <c r="AQ27" s="98">
        <f t="shared" si="0"/>
        <v>0</v>
      </c>
      <c r="AR27" s="114"/>
      <c r="AS27" s="114">
        <v>2</v>
      </c>
      <c r="AT27" s="114"/>
      <c r="AU27" s="243">
        <f t="shared" si="7"/>
        <v>2</v>
      </c>
      <c r="AV27" s="117"/>
      <c r="AW27" s="117"/>
      <c r="AX27" s="117"/>
      <c r="AY27" s="117"/>
      <c r="AZ27" s="117">
        <f t="shared" si="8"/>
        <v>0</v>
      </c>
      <c r="BA27" s="93" t="s">
        <v>1495</v>
      </c>
    </row>
    <row r="28" spans="1:53" s="93" customFormat="1">
      <c r="A28" s="126">
        <v>24</v>
      </c>
      <c r="B28" s="126">
        <v>26</v>
      </c>
      <c r="C28" s="126" t="s">
        <v>173</v>
      </c>
      <c r="D28" s="126">
        <v>4</v>
      </c>
      <c r="E28" s="125"/>
      <c r="F28" s="126">
        <v>4</v>
      </c>
      <c r="G28" s="125"/>
      <c r="H28" s="99">
        <f t="shared" si="1"/>
        <v>8</v>
      </c>
      <c r="I28" s="97"/>
      <c r="J28" s="97">
        <v>3</v>
      </c>
      <c r="K28" s="97">
        <v>5</v>
      </c>
      <c r="L28" s="100">
        <f t="shared" si="2"/>
        <v>8</v>
      </c>
      <c r="M28" s="483"/>
      <c r="N28" s="483"/>
      <c r="O28" s="483"/>
      <c r="P28" s="483"/>
      <c r="Q28" s="483"/>
      <c r="R28" s="180"/>
      <c r="S28" s="483"/>
      <c r="T28" s="97"/>
      <c r="U28" s="97"/>
      <c r="V28" s="97"/>
      <c r="W28" s="97"/>
      <c r="X28" s="101">
        <f t="shared" si="9"/>
        <v>0</v>
      </c>
      <c r="Y28" s="97">
        <v>2</v>
      </c>
      <c r="Z28" s="97"/>
      <c r="AA28" s="97">
        <v>1</v>
      </c>
      <c r="AB28" s="97"/>
      <c r="AC28" s="102">
        <f t="shared" si="4"/>
        <v>3</v>
      </c>
      <c r="AD28" s="97">
        <v>2</v>
      </c>
      <c r="AE28" s="97"/>
      <c r="AF28" s="97">
        <v>3</v>
      </c>
      <c r="AG28" s="97"/>
      <c r="AH28" s="103">
        <f t="shared" si="10"/>
        <v>5</v>
      </c>
      <c r="AI28" s="97">
        <v>2</v>
      </c>
      <c r="AJ28" s="97"/>
      <c r="AK28" s="97">
        <v>1</v>
      </c>
      <c r="AL28" s="98"/>
      <c r="AM28" s="98">
        <f t="shared" si="6"/>
        <v>3</v>
      </c>
      <c r="AN28" s="97"/>
      <c r="AO28" s="97"/>
      <c r="AP28" s="97">
        <v>3</v>
      </c>
      <c r="AQ28" s="98">
        <f t="shared" si="0"/>
        <v>3</v>
      </c>
      <c r="AR28" s="114"/>
      <c r="AS28" s="114"/>
      <c r="AT28" s="114"/>
      <c r="AU28" s="243">
        <f t="shared" si="7"/>
        <v>0</v>
      </c>
      <c r="AV28" s="117"/>
      <c r="AW28" s="117"/>
      <c r="AX28" s="117"/>
      <c r="AY28" s="117"/>
      <c r="AZ28" s="117">
        <f t="shared" si="8"/>
        <v>0</v>
      </c>
      <c r="BA28" s="93" t="s">
        <v>1046</v>
      </c>
    </row>
    <row r="29" spans="1:53" s="94" customFormat="1">
      <c r="A29" s="127">
        <v>25</v>
      </c>
      <c r="B29" s="124">
        <v>27</v>
      </c>
      <c r="C29" s="109" t="s">
        <v>174</v>
      </c>
      <c r="D29" s="109"/>
      <c r="E29" s="110"/>
      <c r="F29" s="109"/>
      <c r="G29" s="110">
        <v>1</v>
      </c>
      <c r="H29" s="106">
        <f t="shared" si="1"/>
        <v>1</v>
      </c>
      <c r="I29" s="104"/>
      <c r="J29" s="104">
        <v>1</v>
      </c>
      <c r="K29" s="104"/>
      <c r="L29" s="105">
        <f t="shared" si="2"/>
        <v>1</v>
      </c>
      <c r="M29" s="128"/>
      <c r="N29" s="128"/>
      <c r="O29" s="128"/>
      <c r="P29" s="128"/>
      <c r="Q29" s="128">
        <v>1</v>
      </c>
      <c r="R29" s="180">
        <f>SUM(N29:Q29)</f>
        <v>1</v>
      </c>
      <c r="S29" s="128"/>
      <c r="T29" s="104"/>
      <c r="U29" s="104"/>
      <c r="V29" s="104"/>
      <c r="W29" s="104"/>
      <c r="X29" s="104">
        <f t="shared" si="9"/>
        <v>0</v>
      </c>
      <c r="Y29" s="104"/>
      <c r="Z29" s="104"/>
      <c r="AA29" s="104"/>
      <c r="AB29" s="104">
        <v>1</v>
      </c>
      <c r="AC29" s="104">
        <f t="shared" si="4"/>
        <v>1</v>
      </c>
      <c r="AD29" s="104"/>
      <c r="AE29" s="104"/>
      <c r="AF29" s="104"/>
      <c r="AG29" s="104"/>
      <c r="AH29" s="104">
        <f t="shared" si="10"/>
        <v>0</v>
      </c>
      <c r="AI29" s="104"/>
      <c r="AJ29" s="104"/>
      <c r="AK29" s="104"/>
      <c r="AL29" s="105">
        <v>0</v>
      </c>
      <c r="AM29" s="105">
        <f>SUM(AI29:AL29)</f>
        <v>0</v>
      </c>
      <c r="AN29" s="104"/>
      <c r="AO29" s="104"/>
      <c r="AP29" s="104"/>
      <c r="AQ29" s="98">
        <f t="shared" si="0"/>
        <v>0</v>
      </c>
      <c r="AR29" s="114"/>
      <c r="AS29" s="114"/>
      <c r="AT29" s="114"/>
      <c r="AU29" s="243">
        <f t="shared" si="7"/>
        <v>0</v>
      </c>
      <c r="AV29" s="117"/>
      <c r="AW29" s="117"/>
      <c r="AX29" s="117"/>
      <c r="AY29" s="117"/>
      <c r="AZ29" s="165">
        <f t="shared" si="8"/>
        <v>0</v>
      </c>
      <c r="BA29" s="94" t="s">
        <v>1409</v>
      </c>
    </row>
    <row r="30" spans="1:53" s="93" customFormat="1">
      <c r="A30" s="126">
        <v>26</v>
      </c>
      <c r="B30" s="126">
        <v>30</v>
      </c>
      <c r="C30" s="126" t="s">
        <v>177</v>
      </c>
      <c r="D30" s="126">
        <f>2+6+1</f>
        <v>9</v>
      </c>
      <c r="E30" s="125">
        <v>1</v>
      </c>
      <c r="F30" s="126">
        <f>3+1+3</f>
        <v>7</v>
      </c>
      <c r="G30" s="125"/>
      <c r="H30" s="99">
        <f t="shared" si="1"/>
        <v>17</v>
      </c>
      <c r="I30" s="97"/>
      <c r="J30" s="97">
        <f>2+1</f>
        <v>3</v>
      </c>
      <c r="K30" s="97">
        <f>3+7+4</f>
        <v>14</v>
      </c>
      <c r="L30" s="100">
        <f t="shared" si="2"/>
        <v>17</v>
      </c>
      <c r="M30" s="483"/>
      <c r="N30" s="483"/>
      <c r="O30" s="483"/>
      <c r="P30" s="483"/>
      <c r="Q30" s="483"/>
      <c r="R30" s="180"/>
      <c r="S30" s="483"/>
      <c r="T30" s="97"/>
      <c r="U30" s="97"/>
      <c r="V30" s="97"/>
      <c r="W30" s="97"/>
      <c r="X30" s="101">
        <f t="shared" si="9"/>
        <v>0</v>
      </c>
      <c r="Y30" s="97"/>
      <c r="Z30" s="97">
        <v>1</v>
      </c>
      <c r="AA30" s="97">
        <v>2</v>
      </c>
      <c r="AB30" s="97"/>
      <c r="AC30" s="102">
        <f t="shared" si="4"/>
        <v>3</v>
      </c>
      <c r="AD30" s="97">
        <f>2+6+1</f>
        <v>9</v>
      </c>
      <c r="AE30" s="97"/>
      <c r="AF30" s="97">
        <f>1+1+3</f>
        <v>5</v>
      </c>
      <c r="AG30" s="97"/>
      <c r="AH30" s="103">
        <f t="shared" si="10"/>
        <v>14</v>
      </c>
      <c r="AI30" s="97"/>
      <c r="AJ30" s="97">
        <v>1</v>
      </c>
      <c r="AK30" s="97">
        <v>2</v>
      </c>
      <c r="AL30" s="98"/>
      <c r="AM30" s="98">
        <f t="shared" si="6"/>
        <v>3</v>
      </c>
      <c r="AN30" s="97"/>
      <c r="AO30" s="97"/>
      <c r="AP30" s="97">
        <v>5</v>
      </c>
      <c r="AQ30" s="98">
        <f t="shared" si="0"/>
        <v>5</v>
      </c>
      <c r="AR30" s="114"/>
      <c r="AS30" s="114"/>
      <c r="AT30" s="114"/>
      <c r="AU30" s="243">
        <f t="shared" si="7"/>
        <v>0</v>
      </c>
      <c r="AV30" s="117"/>
      <c r="AW30" s="117"/>
      <c r="AX30" s="117"/>
      <c r="AY30" s="117"/>
      <c r="AZ30" s="117">
        <f t="shared" si="8"/>
        <v>0</v>
      </c>
      <c r="BA30" s="93" t="s">
        <v>1023</v>
      </c>
    </row>
    <row r="31" spans="1:53" s="93" customFormat="1">
      <c r="A31" s="129">
        <v>27</v>
      </c>
      <c r="B31" s="130">
        <v>31</v>
      </c>
      <c r="C31" s="126" t="s">
        <v>178</v>
      </c>
      <c r="D31" s="126">
        <v>1</v>
      </c>
      <c r="E31" s="125"/>
      <c r="F31" s="126"/>
      <c r="G31" s="125"/>
      <c r="H31" s="99">
        <f t="shared" si="1"/>
        <v>1</v>
      </c>
      <c r="I31" s="97"/>
      <c r="J31" s="97"/>
      <c r="K31" s="97">
        <v>1</v>
      </c>
      <c r="L31" s="100">
        <f t="shared" si="2"/>
        <v>1</v>
      </c>
      <c r="M31" s="483"/>
      <c r="N31" s="483"/>
      <c r="O31" s="483"/>
      <c r="P31" s="483"/>
      <c r="Q31" s="483"/>
      <c r="R31" s="180"/>
      <c r="S31" s="483"/>
      <c r="T31" s="97"/>
      <c r="U31" s="97"/>
      <c r="V31" s="97"/>
      <c r="W31" s="97"/>
      <c r="X31" s="101">
        <f t="shared" si="9"/>
        <v>0</v>
      </c>
      <c r="Y31" s="97"/>
      <c r="Z31" s="97"/>
      <c r="AA31" s="97"/>
      <c r="AB31" s="97"/>
      <c r="AC31" s="102">
        <f t="shared" si="4"/>
        <v>0</v>
      </c>
      <c r="AD31" s="97">
        <v>1</v>
      </c>
      <c r="AE31" s="97"/>
      <c r="AF31" s="97"/>
      <c r="AG31" s="97"/>
      <c r="AH31" s="103">
        <f t="shared" si="10"/>
        <v>1</v>
      </c>
      <c r="AI31" s="97"/>
      <c r="AJ31" s="97"/>
      <c r="AK31" s="97"/>
      <c r="AL31" s="98"/>
      <c r="AM31" s="98">
        <f t="shared" si="6"/>
        <v>0</v>
      </c>
      <c r="AN31" s="97"/>
      <c r="AO31" s="97"/>
      <c r="AP31" s="97"/>
      <c r="AQ31" s="98">
        <f t="shared" si="0"/>
        <v>0</v>
      </c>
      <c r="AR31" s="114"/>
      <c r="AS31" s="114"/>
      <c r="AT31" s="114"/>
      <c r="AU31" s="243">
        <f>SUM(AR31:AT31)</f>
        <v>0</v>
      </c>
      <c r="AV31" s="117"/>
      <c r="AW31" s="117"/>
      <c r="AX31" s="117"/>
      <c r="AY31" s="117"/>
      <c r="AZ31" s="117">
        <f t="shared" si="8"/>
        <v>0</v>
      </c>
    </row>
    <row r="32" spans="1:53" s="93" customFormat="1">
      <c r="A32" s="129">
        <v>28</v>
      </c>
      <c r="B32" s="130">
        <v>32</v>
      </c>
      <c r="C32" s="126" t="s">
        <v>179</v>
      </c>
      <c r="D32" s="126">
        <v>3</v>
      </c>
      <c r="E32" s="125"/>
      <c r="F32" s="126"/>
      <c r="G32" s="125"/>
      <c r="H32" s="99">
        <f t="shared" si="1"/>
        <v>3</v>
      </c>
      <c r="I32" s="97"/>
      <c r="J32" s="97"/>
      <c r="K32" s="97">
        <v>3</v>
      </c>
      <c r="L32" s="100">
        <f t="shared" si="2"/>
        <v>3</v>
      </c>
      <c r="M32" s="483"/>
      <c r="N32" s="483"/>
      <c r="O32" s="483"/>
      <c r="P32" s="483"/>
      <c r="Q32" s="483"/>
      <c r="R32" s="180"/>
      <c r="S32" s="483"/>
      <c r="T32" s="97"/>
      <c r="U32" s="97"/>
      <c r="V32" s="97"/>
      <c r="W32" s="97"/>
      <c r="X32" s="101">
        <f t="shared" si="9"/>
        <v>0</v>
      </c>
      <c r="Y32" s="97"/>
      <c r="Z32" s="97"/>
      <c r="AA32" s="97"/>
      <c r="AB32" s="97"/>
      <c r="AC32" s="102">
        <f t="shared" si="4"/>
        <v>0</v>
      </c>
      <c r="AD32" s="97">
        <v>3</v>
      </c>
      <c r="AE32" s="97"/>
      <c r="AF32" s="97"/>
      <c r="AG32" s="97"/>
      <c r="AH32" s="103">
        <f t="shared" si="10"/>
        <v>3</v>
      </c>
      <c r="AI32" s="97"/>
      <c r="AJ32" s="97"/>
      <c r="AK32" s="97"/>
      <c r="AL32" s="98"/>
      <c r="AM32" s="98">
        <f t="shared" si="6"/>
        <v>0</v>
      </c>
      <c r="AN32" s="97"/>
      <c r="AO32" s="97"/>
      <c r="AP32" s="97"/>
      <c r="AQ32" s="98">
        <f t="shared" si="0"/>
        <v>0</v>
      </c>
      <c r="AR32" s="114"/>
      <c r="AS32" s="114"/>
      <c r="AT32" s="114"/>
      <c r="AU32" s="243">
        <f t="shared" si="7"/>
        <v>0</v>
      </c>
      <c r="AV32" s="117"/>
      <c r="AW32" s="117"/>
      <c r="AX32" s="117"/>
      <c r="AY32" s="117"/>
      <c r="AZ32" s="117">
        <f t="shared" si="8"/>
        <v>0</v>
      </c>
    </row>
    <row r="33" spans="1:53" s="72" customFormat="1">
      <c r="A33" s="79">
        <v>29</v>
      </c>
      <c r="B33" s="79">
        <v>34</v>
      </c>
      <c r="C33" s="79" t="s">
        <v>21</v>
      </c>
      <c r="D33" s="79">
        <f>5+3</f>
        <v>8</v>
      </c>
      <c r="E33" s="110">
        <v>2</v>
      </c>
      <c r="F33" s="109">
        <f>1+3</f>
        <v>4</v>
      </c>
      <c r="G33" s="110">
        <v>1</v>
      </c>
      <c r="H33" s="71">
        <f t="shared" si="1"/>
        <v>15</v>
      </c>
      <c r="I33" s="69"/>
      <c r="J33" s="69">
        <f>2+3</f>
        <v>5</v>
      </c>
      <c r="K33" s="69">
        <f>7+3</f>
        <v>10</v>
      </c>
      <c r="L33" s="70">
        <f t="shared" si="2"/>
        <v>15</v>
      </c>
      <c r="M33" s="80"/>
      <c r="N33" s="80"/>
      <c r="O33" s="80"/>
      <c r="P33" s="80"/>
      <c r="Q33" s="80"/>
      <c r="R33" s="178"/>
      <c r="S33" s="80"/>
      <c r="T33" s="69"/>
      <c r="U33" s="69"/>
      <c r="V33" s="69"/>
      <c r="W33" s="69"/>
      <c r="X33" s="69">
        <f t="shared" si="9"/>
        <v>0</v>
      </c>
      <c r="Y33" s="69">
        <f>2</f>
        <v>2</v>
      </c>
      <c r="Z33" s="69"/>
      <c r="AA33" s="69">
        <v>3</v>
      </c>
      <c r="AB33" s="69"/>
      <c r="AC33" s="69">
        <f t="shared" si="4"/>
        <v>5</v>
      </c>
      <c r="AD33" s="69">
        <f>3+3</f>
        <v>6</v>
      </c>
      <c r="AE33" s="69">
        <v>2</v>
      </c>
      <c r="AF33" s="69">
        <f>1</f>
        <v>1</v>
      </c>
      <c r="AG33" s="69">
        <v>1</v>
      </c>
      <c r="AH33" s="69">
        <f t="shared" si="10"/>
        <v>10</v>
      </c>
      <c r="AI33" s="69">
        <v>2</v>
      </c>
      <c r="AJ33" s="69"/>
      <c r="AK33" s="69">
        <v>3</v>
      </c>
      <c r="AL33" s="70">
        <v>1</v>
      </c>
      <c r="AM33" s="70">
        <f t="shared" si="6"/>
        <v>6</v>
      </c>
      <c r="AN33" s="69">
        <v>1</v>
      </c>
      <c r="AO33" s="69">
        <v>2</v>
      </c>
      <c r="AP33" s="69">
        <v>1</v>
      </c>
      <c r="AQ33" s="7">
        <f t="shared" si="0"/>
        <v>4</v>
      </c>
      <c r="AR33" s="115"/>
      <c r="AS33" s="115"/>
      <c r="AT33" s="115"/>
      <c r="AU33" s="244">
        <f t="shared" si="7"/>
        <v>0</v>
      </c>
      <c r="AV33" s="113"/>
      <c r="AW33" s="113"/>
      <c r="AX33" s="113"/>
      <c r="AY33" s="113"/>
      <c r="AZ33" s="165">
        <f t="shared" si="8"/>
        <v>0</v>
      </c>
      <c r="BA33" s="72" t="s">
        <v>1167</v>
      </c>
    </row>
    <row r="34" spans="1:53" s="87" customFormat="1">
      <c r="A34" s="21">
        <v>30</v>
      </c>
      <c r="B34" s="82">
        <v>36</v>
      </c>
      <c r="C34" s="82" t="s">
        <v>16</v>
      </c>
      <c r="D34" s="82">
        <v>26</v>
      </c>
      <c r="E34" s="183"/>
      <c r="F34" s="109">
        <v>5</v>
      </c>
      <c r="G34" s="110">
        <v>1</v>
      </c>
      <c r="H34" s="83">
        <f t="shared" si="1"/>
        <v>32</v>
      </c>
      <c r="I34" s="84"/>
      <c r="J34" s="84">
        <v>4</v>
      </c>
      <c r="K34" s="84">
        <v>28</v>
      </c>
      <c r="L34" s="70">
        <f t="shared" si="2"/>
        <v>32</v>
      </c>
      <c r="M34" s="86"/>
      <c r="N34" s="86"/>
      <c r="O34" s="86"/>
      <c r="P34" s="86"/>
      <c r="Q34" s="86"/>
      <c r="R34" s="179"/>
      <c r="S34" s="86"/>
      <c r="T34" s="84"/>
      <c r="U34" s="84"/>
      <c r="V34" s="84"/>
      <c r="W34" s="84"/>
      <c r="X34" s="69">
        <f t="shared" si="9"/>
        <v>0</v>
      </c>
      <c r="Y34" s="84">
        <f>1+1+1+1</f>
        <v>4</v>
      </c>
      <c r="Z34" s="84"/>
      <c r="AA34" s="84"/>
      <c r="AB34" s="84"/>
      <c r="AC34" s="69">
        <f t="shared" si="4"/>
        <v>4</v>
      </c>
      <c r="AD34" s="84">
        <v>22</v>
      </c>
      <c r="AE34" s="84"/>
      <c r="AF34" s="84">
        <v>5</v>
      </c>
      <c r="AG34" s="84">
        <v>1</v>
      </c>
      <c r="AH34" s="69">
        <f t="shared" si="10"/>
        <v>28</v>
      </c>
      <c r="AI34" s="84"/>
      <c r="AJ34" s="84"/>
      <c r="AK34" s="84"/>
      <c r="AL34" s="85">
        <v>1</v>
      </c>
      <c r="AM34" s="70">
        <f t="shared" si="6"/>
        <v>1</v>
      </c>
      <c r="AN34" s="84"/>
      <c r="AO34" s="84"/>
      <c r="AP34" s="84"/>
      <c r="AQ34" s="7">
        <f t="shared" si="0"/>
        <v>0</v>
      </c>
      <c r="AR34" s="116"/>
      <c r="AS34" s="116"/>
      <c r="AT34" s="116"/>
      <c r="AU34" s="245"/>
      <c r="AV34" s="165"/>
      <c r="AW34" s="165"/>
      <c r="AX34" s="165">
        <v>5</v>
      </c>
      <c r="AY34" s="165"/>
      <c r="AZ34" s="165">
        <f t="shared" si="8"/>
        <v>5</v>
      </c>
      <c r="BA34" s="87" t="s">
        <v>2258</v>
      </c>
    </row>
    <row r="35" spans="1:53">
      <c r="A35" s="21">
        <v>31</v>
      </c>
      <c r="B35" s="20">
        <v>35</v>
      </c>
      <c r="C35" s="9" t="s">
        <v>181</v>
      </c>
      <c r="D35" s="9">
        <f>19+19+13</f>
        <v>51</v>
      </c>
      <c r="E35" s="125">
        <f>3</f>
        <v>3</v>
      </c>
      <c r="F35" s="126">
        <f>13</f>
        <v>13</v>
      </c>
      <c r="G35" s="10"/>
      <c r="H35" s="28">
        <f t="shared" si="1"/>
        <v>67</v>
      </c>
      <c r="I35" s="6"/>
      <c r="J35" s="6">
        <v>3</v>
      </c>
      <c r="K35" s="6">
        <f>15+19+18+12</f>
        <v>64</v>
      </c>
      <c r="L35" s="30">
        <f t="shared" si="2"/>
        <v>67</v>
      </c>
      <c r="M35" s="27"/>
      <c r="N35" s="27">
        <v>1</v>
      </c>
      <c r="O35" s="27"/>
      <c r="P35" s="27"/>
      <c r="Q35" s="27"/>
      <c r="R35" s="178">
        <f>SUM(N35:Q35)</f>
        <v>1</v>
      </c>
      <c r="S35" s="27"/>
      <c r="T35" s="6"/>
      <c r="U35" s="6"/>
      <c r="V35" s="6"/>
      <c r="W35" s="6"/>
      <c r="X35" s="32">
        <f t="shared" si="9"/>
        <v>0</v>
      </c>
      <c r="Y35" s="6">
        <v>2</v>
      </c>
      <c r="Z35" s="6"/>
      <c r="AA35" s="6">
        <f>1</f>
        <v>1</v>
      </c>
      <c r="AB35" s="6"/>
      <c r="AC35" s="34">
        <f t="shared" si="4"/>
        <v>3</v>
      </c>
      <c r="AD35" s="6">
        <f>19+18+12</f>
        <v>49</v>
      </c>
      <c r="AE35" s="6">
        <v>3</v>
      </c>
      <c r="AF35" s="6">
        <f>12</f>
        <v>12</v>
      </c>
      <c r="AG35" s="6"/>
      <c r="AH35" s="66">
        <f t="shared" si="10"/>
        <v>64</v>
      </c>
      <c r="AI35" s="6">
        <v>1</v>
      </c>
      <c r="AJ35" s="6"/>
      <c r="AK35" s="6">
        <v>1</v>
      </c>
      <c r="AL35" s="7"/>
      <c r="AM35" s="7">
        <f t="shared" si="6"/>
        <v>2</v>
      </c>
      <c r="AN35" s="6"/>
      <c r="AO35" s="6"/>
      <c r="AP35" s="6">
        <v>8</v>
      </c>
      <c r="AQ35" s="7">
        <f t="shared" si="0"/>
        <v>8</v>
      </c>
      <c r="AR35" s="115">
        <v>5</v>
      </c>
      <c r="AS35" s="115">
        <v>3</v>
      </c>
      <c r="AT35" s="115">
        <v>4</v>
      </c>
      <c r="AU35" s="244">
        <f t="shared" si="7"/>
        <v>12</v>
      </c>
      <c r="AV35" s="113">
        <v>1</v>
      </c>
      <c r="AW35" s="113"/>
      <c r="AX35" s="113"/>
      <c r="AY35" s="113"/>
      <c r="AZ35" s="165">
        <f t="shared" si="8"/>
        <v>1</v>
      </c>
      <c r="BA35" s="1" t="s">
        <v>1476</v>
      </c>
    </row>
    <row r="36" spans="1:53" s="163" customFormat="1">
      <c r="A36" s="79">
        <v>32</v>
      </c>
      <c r="B36" s="40">
        <v>37</v>
      </c>
      <c r="C36" s="40" t="s">
        <v>1744</v>
      </c>
      <c r="D36" s="40">
        <f>4+4+4+4+4+5+4+2+6+5+4+5+2</f>
        <v>53</v>
      </c>
      <c r="E36" s="131">
        <f>1+2</f>
        <v>3</v>
      </c>
      <c r="F36" s="130">
        <f>1+1+1+1+2</f>
        <v>6</v>
      </c>
      <c r="G36" s="131">
        <v>3</v>
      </c>
      <c r="H36" s="167">
        <f t="shared" si="1"/>
        <v>65</v>
      </c>
      <c r="I36" s="39"/>
      <c r="J36" s="39">
        <v>17</v>
      </c>
      <c r="K36" s="39">
        <v>48</v>
      </c>
      <c r="L36" s="168">
        <f t="shared" si="2"/>
        <v>65</v>
      </c>
      <c r="M36" s="166"/>
      <c r="N36" s="166"/>
      <c r="O36" s="166"/>
      <c r="P36" s="166"/>
      <c r="Q36" s="166"/>
      <c r="R36" s="181"/>
      <c r="S36" s="166"/>
      <c r="T36" s="39"/>
      <c r="U36" s="39"/>
      <c r="V36" s="39"/>
      <c r="W36" s="39"/>
      <c r="X36" s="169">
        <f t="shared" si="9"/>
        <v>0</v>
      </c>
      <c r="Y36" s="39">
        <f>1+2+1+4+3+3</f>
        <v>14</v>
      </c>
      <c r="Z36" s="39"/>
      <c r="AA36" s="39">
        <f>1+2</f>
        <v>3</v>
      </c>
      <c r="AB36" s="39"/>
      <c r="AC36" s="170">
        <f t="shared" si="4"/>
        <v>17</v>
      </c>
      <c r="AD36" s="39">
        <v>39</v>
      </c>
      <c r="AE36" s="39">
        <f>1+2</f>
        <v>3</v>
      </c>
      <c r="AF36" s="39">
        <f>1+1+1</f>
        <v>3</v>
      </c>
      <c r="AG36" s="39">
        <v>3</v>
      </c>
      <c r="AH36" s="171">
        <f t="shared" si="10"/>
        <v>48</v>
      </c>
      <c r="AI36" s="39"/>
      <c r="AJ36" s="39"/>
      <c r="AK36" s="39"/>
      <c r="AL36" s="161">
        <v>3</v>
      </c>
      <c r="AM36" s="161">
        <f t="shared" si="6"/>
        <v>3</v>
      </c>
      <c r="AN36" s="39"/>
      <c r="AO36" s="39"/>
      <c r="AP36" s="39"/>
      <c r="AQ36" s="161">
        <f t="shared" si="0"/>
        <v>0</v>
      </c>
      <c r="AR36" s="165"/>
      <c r="AS36" s="165"/>
      <c r="AT36" s="165"/>
      <c r="AU36" s="245">
        <f t="shared" si="7"/>
        <v>0</v>
      </c>
      <c r="AV36" s="165">
        <v>5</v>
      </c>
      <c r="AW36" s="165">
        <v>3</v>
      </c>
      <c r="AX36" s="165">
        <v>6</v>
      </c>
      <c r="AY36" s="165"/>
      <c r="AZ36" s="165">
        <f t="shared" si="8"/>
        <v>14</v>
      </c>
      <c r="BA36" s="163" t="s">
        <v>2389</v>
      </c>
    </row>
    <row r="37" spans="1:53" s="163" customFormat="1">
      <c r="A37" s="82">
        <v>33</v>
      </c>
      <c r="B37" s="40">
        <v>38</v>
      </c>
      <c r="C37" s="40" t="s">
        <v>1768</v>
      </c>
      <c r="D37" s="40">
        <v>57</v>
      </c>
      <c r="E37" s="131">
        <v>6</v>
      </c>
      <c r="F37" s="130">
        <v>4</v>
      </c>
      <c r="G37" s="131">
        <f>1+2</f>
        <v>3</v>
      </c>
      <c r="H37" s="167">
        <f t="shared" si="1"/>
        <v>70</v>
      </c>
      <c r="I37" s="39"/>
      <c r="J37" s="39">
        <v>12</v>
      </c>
      <c r="K37" s="39">
        <v>58</v>
      </c>
      <c r="L37" s="168">
        <f t="shared" si="2"/>
        <v>70</v>
      </c>
      <c r="M37" s="166"/>
      <c r="N37" s="166"/>
      <c r="O37" s="166"/>
      <c r="P37" s="166"/>
      <c r="Q37" s="166"/>
      <c r="R37" s="181"/>
      <c r="S37" s="166"/>
      <c r="T37" s="39"/>
      <c r="U37" s="39"/>
      <c r="V37" s="39"/>
      <c r="W37" s="39"/>
      <c r="X37" s="169">
        <f t="shared" si="9"/>
        <v>0</v>
      </c>
      <c r="Y37" s="39">
        <f>2+4+2+2+2</f>
        <v>12</v>
      </c>
      <c r="Z37" s="39"/>
      <c r="AA37" s="39"/>
      <c r="AB37" s="39"/>
      <c r="AC37" s="170">
        <f t="shared" si="4"/>
        <v>12</v>
      </c>
      <c r="AD37" s="39">
        <v>45</v>
      </c>
      <c r="AE37" s="39">
        <v>6</v>
      </c>
      <c r="AF37" s="39">
        <v>4</v>
      </c>
      <c r="AG37" s="39">
        <v>3</v>
      </c>
      <c r="AH37" s="171">
        <f t="shared" si="10"/>
        <v>58</v>
      </c>
      <c r="AI37" s="39"/>
      <c r="AJ37" s="39"/>
      <c r="AK37" s="39"/>
      <c r="AL37" s="161">
        <v>3</v>
      </c>
      <c r="AM37" s="161">
        <f t="shared" si="6"/>
        <v>3</v>
      </c>
      <c r="AN37" s="39"/>
      <c r="AO37" s="39"/>
      <c r="AP37" s="39"/>
      <c r="AQ37" s="161">
        <f t="shared" si="0"/>
        <v>0</v>
      </c>
      <c r="AR37" s="165"/>
      <c r="AS37" s="165"/>
      <c r="AT37" s="165"/>
      <c r="AU37" s="245">
        <f t="shared" si="7"/>
        <v>0</v>
      </c>
      <c r="AV37" s="165"/>
      <c r="AW37" s="165">
        <v>6</v>
      </c>
      <c r="AX37" s="165">
        <v>4</v>
      </c>
      <c r="AY37" s="165"/>
      <c r="AZ37" s="165">
        <f t="shared" si="8"/>
        <v>10</v>
      </c>
      <c r="BA37" s="163" t="s">
        <v>2389</v>
      </c>
    </row>
    <row r="38" spans="1:53" s="87" customFormat="1">
      <c r="A38" s="21">
        <v>34</v>
      </c>
      <c r="B38" s="81">
        <v>33</v>
      </c>
      <c r="C38" s="82" t="s">
        <v>180</v>
      </c>
      <c r="D38" s="82">
        <v>93</v>
      </c>
      <c r="E38" s="110">
        <v>37</v>
      </c>
      <c r="F38" s="109">
        <f>5</f>
        <v>5</v>
      </c>
      <c r="G38" s="110">
        <v>3</v>
      </c>
      <c r="H38" s="83">
        <f t="shared" si="1"/>
        <v>138</v>
      </c>
      <c r="I38" s="84"/>
      <c r="J38" s="84">
        <f>1+1+1+1</f>
        <v>4</v>
      </c>
      <c r="K38" s="84">
        <f>92+36+4+2</f>
        <v>134</v>
      </c>
      <c r="L38" s="85">
        <f t="shared" si="2"/>
        <v>138</v>
      </c>
      <c r="M38" s="86"/>
      <c r="N38" s="86"/>
      <c r="O38" s="86"/>
      <c r="P38" s="86"/>
      <c r="Q38" s="86"/>
      <c r="R38" s="179"/>
      <c r="S38" s="86"/>
      <c r="T38" s="84"/>
      <c r="U38" s="84"/>
      <c r="V38" s="84"/>
      <c r="W38" s="84"/>
      <c r="X38" s="84">
        <f t="shared" si="9"/>
        <v>0</v>
      </c>
      <c r="Y38" s="84">
        <v>1</v>
      </c>
      <c r="Z38" s="84">
        <v>1</v>
      </c>
      <c r="AA38" s="84">
        <v>1</v>
      </c>
      <c r="AB38" s="84">
        <v>1</v>
      </c>
      <c r="AC38" s="84">
        <f t="shared" si="4"/>
        <v>4</v>
      </c>
      <c r="AD38" s="84">
        <f>92+36</f>
        <v>128</v>
      </c>
      <c r="AE38" s="84"/>
      <c r="AF38" s="84">
        <v>4</v>
      </c>
      <c r="AG38" s="84">
        <v>2</v>
      </c>
      <c r="AH38" s="84">
        <f t="shared" si="10"/>
        <v>134</v>
      </c>
      <c r="AI38" s="84">
        <v>1</v>
      </c>
      <c r="AJ38" s="84">
        <v>1</v>
      </c>
      <c r="AK38" s="84">
        <v>1</v>
      </c>
      <c r="AL38" s="85">
        <f>1+2</f>
        <v>3</v>
      </c>
      <c r="AM38" s="70">
        <f t="shared" si="6"/>
        <v>6</v>
      </c>
      <c r="AN38" s="84"/>
      <c r="AO38" s="84">
        <v>20</v>
      </c>
      <c r="AP38" s="84"/>
      <c r="AQ38" s="7">
        <f t="shared" si="0"/>
        <v>20</v>
      </c>
      <c r="AR38" s="115"/>
      <c r="AS38" s="115">
        <v>16</v>
      </c>
      <c r="AT38" s="115">
        <v>4</v>
      </c>
      <c r="AU38" s="244">
        <f t="shared" si="7"/>
        <v>20</v>
      </c>
      <c r="AV38" s="113"/>
      <c r="AW38" s="113"/>
      <c r="AX38" s="113"/>
      <c r="AY38" s="113"/>
      <c r="AZ38" s="165">
        <f t="shared" si="8"/>
        <v>0</v>
      </c>
      <c r="BA38" s="87" t="s">
        <v>1678</v>
      </c>
    </row>
    <row r="39" spans="1:53" s="72" customFormat="1">
      <c r="A39" s="21">
        <v>35</v>
      </c>
      <c r="B39" s="73">
        <v>29</v>
      </c>
      <c r="C39" s="79" t="s">
        <v>176</v>
      </c>
      <c r="D39" s="79">
        <f>9+6+6+7+6+4+9+7+8+4</f>
        <v>66</v>
      </c>
      <c r="E39" s="110">
        <f>3+2</f>
        <v>5</v>
      </c>
      <c r="F39" s="109">
        <f>1+1+1+1</f>
        <v>4</v>
      </c>
      <c r="G39" s="110">
        <f>1+1+1</f>
        <v>3</v>
      </c>
      <c r="H39" s="71">
        <f t="shared" si="1"/>
        <v>78</v>
      </c>
      <c r="I39" s="69"/>
      <c r="J39" s="69">
        <f>2+1+3+1+1</f>
        <v>8</v>
      </c>
      <c r="K39" s="69">
        <f>7+9+8+8+6+7+8+6+8+3</f>
        <v>70</v>
      </c>
      <c r="L39" s="70">
        <f t="shared" si="2"/>
        <v>78</v>
      </c>
      <c r="M39" s="80"/>
      <c r="N39" s="80">
        <v>1</v>
      </c>
      <c r="O39" s="80"/>
      <c r="P39" s="80"/>
      <c r="Q39" s="80"/>
      <c r="R39" s="178">
        <f>SUM(N39:Q39)</f>
        <v>1</v>
      </c>
      <c r="S39" s="80">
        <f>SUM(L39-R39)</f>
        <v>77</v>
      </c>
      <c r="T39" s="69"/>
      <c r="U39" s="69"/>
      <c r="V39" s="69"/>
      <c r="W39" s="69"/>
      <c r="X39" s="69">
        <f t="shared" si="9"/>
        <v>0</v>
      </c>
      <c r="Y39" s="88">
        <f>2+1+3+1+1</f>
        <v>8</v>
      </c>
      <c r="Z39" s="69"/>
      <c r="AA39" s="69"/>
      <c r="AB39" s="69"/>
      <c r="AC39" s="69">
        <f t="shared" si="4"/>
        <v>8</v>
      </c>
      <c r="AD39" s="69">
        <f>7+6+6+7+6+4+8+4+7+3</f>
        <v>58</v>
      </c>
      <c r="AE39" s="69">
        <f>3+2</f>
        <v>5</v>
      </c>
      <c r="AF39" s="69">
        <f>1+1+1+1</f>
        <v>4</v>
      </c>
      <c r="AG39" s="69">
        <f>1+1+1</f>
        <v>3</v>
      </c>
      <c r="AH39" s="69">
        <f t="shared" si="10"/>
        <v>70</v>
      </c>
      <c r="AI39" s="69">
        <v>2</v>
      </c>
      <c r="AJ39" s="69"/>
      <c r="AK39" s="69"/>
      <c r="AL39" s="70">
        <v>3</v>
      </c>
      <c r="AM39" s="70">
        <f t="shared" si="6"/>
        <v>5</v>
      </c>
      <c r="AN39" s="69"/>
      <c r="AO39" s="69">
        <v>5</v>
      </c>
      <c r="AP39" s="69">
        <v>4</v>
      </c>
      <c r="AQ39" s="7">
        <f t="shared" si="0"/>
        <v>9</v>
      </c>
      <c r="AR39" s="115"/>
      <c r="AS39" s="115"/>
      <c r="AT39" s="115"/>
      <c r="AU39" s="244">
        <f t="shared" si="7"/>
        <v>0</v>
      </c>
      <c r="AV39" s="113"/>
      <c r="AW39" s="113"/>
      <c r="AX39" s="113"/>
      <c r="AY39" s="113"/>
      <c r="AZ39" s="165">
        <f>SUM(AV39:AY39)</f>
        <v>0</v>
      </c>
      <c r="BA39" s="72" t="s">
        <v>1167</v>
      </c>
    </row>
    <row r="40" spans="1:53" s="93" customFormat="1">
      <c r="A40" s="109">
        <v>36</v>
      </c>
      <c r="B40" s="126">
        <v>28</v>
      </c>
      <c r="C40" s="126" t="s">
        <v>175</v>
      </c>
      <c r="D40" s="126">
        <v>4</v>
      </c>
      <c r="E40" s="125">
        <v>2</v>
      </c>
      <c r="F40" s="126">
        <v>1</v>
      </c>
      <c r="G40" s="125"/>
      <c r="H40" s="99">
        <f t="shared" si="1"/>
        <v>7</v>
      </c>
      <c r="I40" s="97"/>
      <c r="J40" s="97">
        <v>1</v>
      </c>
      <c r="K40" s="97">
        <v>6</v>
      </c>
      <c r="L40" s="100">
        <f t="shared" si="2"/>
        <v>7</v>
      </c>
      <c r="M40" s="483"/>
      <c r="N40" s="483"/>
      <c r="O40" s="483"/>
      <c r="P40" s="483"/>
      <c r="Q40" s="483"/>
      <c r="R40" s="180"/>
      <c r="S40" s="483"/>
      <c r="T40" s="97"/>
      <c r="U40" s="97"/>
      <c r="V40" s="97"/>
      <c r="W40" s="97"/>
      <c r="X40" s="101">
        <f t="shared" si="9"/>
        <v>0</v>
      </c>
      <c r="Y40" s="97"/>
      <c r="Z40" s="97"/>
      <c r="AA40" s="97">
        <v>1</v>
      </c>
      <c r="AB40" s="97"/>
      <c r="AC40" s="102">
        <f t="shared" si="4"/>
        <v>1</v>
      </c>
      <c r="AD40" s="97">
        <v>4</v>
      </c>
      <c r="AE40" s="97">
        <v>2</v>
      </c>
      <c r="AF40" s="97"/>
      <c r="AG40" s="97"/>
      <c r="AH40" s="103">
        <f t="shared" si="10"/>
        <v>6</v>
      </c>
      <c r="AI40" s="97"/>
      <c r="AJ40" s="97"/>
      <c r="AK40" s="97">
        <v>1</v>
      </c>
      <c r="AL40" s="98"/>
      <c r="AM40" s="98">
        <f t="shared" si="6"/>
        <v>1</v>
      </c>
      <c r="AN40" s="97"/>
      <c r="AO40" s="97">
        <v>2</v>
      </c>
      <c r="AP40" s="97"/>
      <c r="AQ40" s="98">
        <f t="shared" si="0"/>
        <v>2</v>
      </c>
      <c r="AR40" s="114"/>
      <c r="AS40" s="114"/>
      <c r="AT40" s="114"/>
      <c r="AU40" s="243">
        <f t="shared" si="7"/>
        <v>0</v>
      </c>
      <c r="AV40" s="117"/>
      <c r="AW40" s="117"/>
      <c r="AX40" s="117"/>
      <c r="AY40" s="117"/>
      <c r="AZ40" s="117">
        <f t="shared" si="8"/>
        <v>0</v>
      </c>
      <c r="BA40" s="93" t="s">
        <v>1146</v>
      </c>
    </row>
    <row r="41" spans="1:53" s="93" customFormat="1">
      <c r="A41" s="109">
        <v>37</v>
      </c>
      <c r="B41" s="130">
        <v>20</v>
      </c>
      <c r="C41" s="126" t="s">
        <v>27</v>
      </c>
      <c r="D41" s="126">
        <v>2</v>
      </c>
      <c r="E41" s="125">
        <v>1</v>
      </c>
      <c r="F41" s="126"/>
      <c r="G41" s="125"/>
      <c r="H41" s="99">
        <f t="shared" si="1"/>
        <v>3</v>
      </c>
      <c r="I41" s="97"/>
      <c r="J41" s="97"/>
      <c r="K41" s="97">
        <v>3</v>
      </c>
      <c r="L41" s="100">
        <f t="shared" si="2"/>
        <v>3</v>
      </c>
      <c r="M41" s="483"/>
      <c r="N41" s="483"/>
      <c r="O41" s="483"/>
      <c r="P41" s="483"/>
      <c r="Q41" s="483"/>
      <c r="R41" s="180"/>
      <c r="S41" s="483"/>
      <c r="T41" s="97"/>
      <c r="U41" s="97"/>
      <c r="V41" s="97"/>
      <c r="W41" s="97"/>
      <c r="X41" s="101">
        <f t="shared" si="3"/>
        <v>0</v>
      </c>
      <c r="Y41" s="97"/>
      <c r="Z41" s="97"/>
      <c r="AA41" s="97"/>
      <c r="AB41" s="97"/>
      <c r="AC41" s="102">
        <f t="shared" si="4"/>
        <v>0</v>
      </c>
      <c r="AD41" s="97"/>
      <c r="AE41" s="97"/>
      <c r="AF41" s="97"/>
      <c r="AG41" s="97"/>
      <c r="AH41" s="103">
        <f t="shared" si="5"/>
        <v>0</v>
      </c>
      <c r="AI41" s="97"/>
      <c r="AJ41" s="97"/>
      <c r="AK41" s="97"/>
      <c r="AL41" s="98"/>
      <c r="AM41" s="98">
        <f t="shared" si="6"/>
        <v>0</v>
      </c>
      <c r="AN41" s="97"/>
      <c r="AO41" s="97"/>
      <c r="AP41" s="97"/>
      <c r="AQ41" s="98">
        <f t="shared" si="0"/>
        <v>0</v>
      </c>
      <c r="AR41" s="114"/>
      <c r="AS41" s="114">
        <v>1</v>
      </c>
      <c r="AT41" s="114"/>
      <c r="AU41" s="243">
        <f t="shared" si="7"/>
        <v>1</v>
      </c>
      <c r="AV41" s="117"/>
      <c r="AW41" s="117"/>
      <c r="AX41" s="117"/>
      <c r="AY41" s="117"/>
      <c r="AZ41" s="117">
        <f t="shared" si="8"/>
        <v>0</v>
      </c>
      <c r="BA41" s="93" t="s">
        <v>1476</v>
      </c>
    </row>
    <row r="42" spans="1:53" s="93" customFormat="1" ht="37.5">
      <c r="A42" s="135">
        <v>38</v>
      </c>
      <c r="B42" s="135">
        <v>10</v>
      </c>
      <c r="C42" s="135" t="s">
        <v>13</v>
      </c>
      <c r="D42" s="135">
        <v>8</v>
      </c>
      <c r="E42" s="367"/>
      <c r="F42" s="135">
        <v>1</v>
      </c>
      <c r="G42" s="367"/>
      <c r="H42" s="263">
        <f>SUM(D42:G42)</f>
        <v>9</v>
      </c>
      <c r="I42" s="135"/>
      <c r="J42" s="135">
        <v>1</v>
      </c>
      <c r="K42" s="135">
        <v>7</v>
      </c>
      <c r="L42" s="264">
        <f>SUM(I42:K42)</f>
        <v>8</v>
      </c>
      <c r="M42" s="368" t="s">
        <v>114</v>
      </c>
      <c r="N42" s="368"/>
      <c r="O42" s="368"/>
      <c r="P42" s="368"/>
      <c r="Q42" s="368"/>
      <c r="R42" s="369"/>
      <c r="S42" s="368"/>
      <c r="T42" s="270"/>
      <c r="U42" s="270"/>
      <c r="V42" s="270"/>
      <c r="W42" s="270"/>
      <c r="X42" s="289">
        <f>SUM(T42:W42)</f>
        <v>0</v>
      </c>
      <c r="Y42" s="270">
        <v>1</v>
      </c>
      <c r="Z42" s="270"/>
      <c r="AA42" s="270"/>
      <c r="AB42" s="270"/>
      <c r="AC42" s="268">
        <f>SUM(Y42:AB42)</f>
        <v>1</v>
      </c>
      <c r="AD42" s="270"/>
      <c r="AE42" s="270"/>
      <c r="AF42" s="270"/>
      <c r="AG42" s="270"/>
      <c r="AH42" s="269">
        <f>SUM(AD42:AG42)</f>
        <v>0</v>
      </c>
      <c r="AI42" s="270">
        <v>1</v>
      </c>
      <c r="AJ42" s="270"/>
      <c r="AK42" s="270"/>
      <c r="AL42" s="272"/>
      <c r="AM42" s="272">
        <f>SUM(AI42:AL42)</f>
        <v>1</v>
      </c>
      <c r="AN42" s="270"/>
      <c r="AO42" s="270"/>
      <c r="AP42" s="270">
        <v>1</v>
      </c>
      <c r="AQ42" s="272">
        <f>SUM(AN42:AP42)</f>
        <v>1</v>
      </c>
      <c r="AR42" s="273"/>
      <c r="AS42" s="274"/>
      <c r="AT42" s="274"/>
      <c r="AU42" s="262">
        <f>SUM(AR42:AT42)</f>
        <v>0</v>
      </c>
      <c r="AV42" s="117"/>
      <c r="AW42" s="117"/>
      <c r="AX42" s="117"/>
      <c r="AY42" s="117"/>
      <c r="AZ42" s="117">
        <f t="shared" si="8"/>
        <v>0</v>
      </c>
      <c r="BA42" s="93" t="s">
        <v>1046</v>
      </c>
    </row>
    <row r="43" spans="1:53" s="46" customFormat="1">
      <c r="A43" s="248">
        <v>39</v>
      </c>
      <c r="B43" s="248">
        <v>39</v>
      </c>
      <c r="C43" s="248" t="s">
        <v>13</v>
      </c>
      <c r="D43" s="248">
        <v>4</v>
      </c>
      <c r="E43" s="262">
        <v>3</v>
      </c>
      <c r="F43" s="248"/>
      <c r="G43" s="249"/>
      <c r="H43" s="250">
        <f t="shared" ref="H43:H147" si="11">SUM(D43:G43)</f>
        <v>7</v>
      </c>
      <c r="I43" s="248"/>
      <c r="J43" s="248"/>
      <c r="K43" s="248">
        <v>7</v>
      </c>
      <c r="L43" s="251">
        <f t="shared" ref="L43:L147" si="12">SUM(I43:K43)</f>
        <v>7</v>
      </c>
      <c r="M43" s="252"/>
      <c r="N43" s="252"/>
      <c r="O43" s="252"/>
      <c r="P43" s="252"/>
      <c r="Q43" s="252"/>
      <c r="R43" s="253"/>
      <c r="S43" s="252"/>
      <c r="T43" s="254"/>
      <c r="U43" s="254"/>
      <c r="V43" s="254"/>
      <c r="W43" s="254"/>
      <c r="X43" s="255">
        <f t="shared" ref="X43:X147" si="13">SUM(T43:W43)</f>
        <v>0</v>
      </c>
      <c r="Y43" s="254"/>
      <c r="Z43" s="254"/>
      <c r="AA43" s="254"/>
      <c r="AB43" s="254"/>
      <c r="AC43" s="256">
        <f t="shared" ref="AC43:AC147" si="14">SUM(Y43:AB43)</f>
        <v>0</v>
      </c>
      <c r="AD43" s="254">
        <v>4</v>
      </c>
      <c r="AE43" s="254">
        <v>3</v>
      </c>
      <c r="AF43" s="254"/>
      <c r="AG43" s="254"/>
      <c r="AH43" s="257">
        <f t="shared" ref="AH43:AH147" si="15">SUM(AD43:AG43)</f>
        <v>7</v>
      </c>
      <c r="AI43" s="162">
        <v>1</v>
      </c>
      <c r="AJ43" s="254"/>
      <c r="AK43" s="254"/>
      <c r="AL43" s="258"/>
      <c r="AM43" s="153">
        <f t="shared" ref="AM43:AM147" si="16">SUM(AI43:AL43)</f>
        <v>1</v>
      </c>
      <c r="AN43" s="254"/>
      <c r="AO43" s="254"/>
      <c r="AP43" s="254"/>
      <c r="AQ43" s="153">
        <f t="shared" ref="AQ43:AQ147" si="17">SUM(AN43:AP43)</f>
        <v>0</v>
      </c>
      <c r="AR43" s="259"/>
      <c r="AS43" s="260"/>
      <c r="AT43" s="260"/>
      <c r="AU43" s="249">
        <f t="shared" ref="AU43:AU147" si="18">SUM(AR43:AT43)</f>
        <v>0</v>
      </c>
      <c r="AV43" s="165"/>
      <c r="AW43" s="165">
        <v>3</v>
      </c>
      <c r="AX43" s="165"/>
      <c r="AY43" s="165"/>
      <c r="AZ43" s="165">
        <f t="shared" si="8"/>
        <v>3</v>
      </c>
      <c r="BA43" s="46" t="s">
        <v>2154</v>
      </c>
    </row>
    <row r="44" spans="1:53" s="93" customFormat="1">
      <c r="A44" s="247">
        <v>40</v>
      </c>
      <c r="B44" s="247">
        <v>40</v>
      </c>
      <c r="C44" s="247" t="s">
        <v>18</v>
      </c>
      <c r="D44" s="247"/>
      <c r="E44" s="262"/>
      <c r="F44" s="247"/>
      <c r="G44" s="262">
        <v>2</v>
      </c>
      <c r="H44" s="263">
        <f t="shared" si="11"/>
        <v>2</v>
      </c>
      <c r="I44" s="247"/>
      <c r="J44" s="247"/>
      <c r="K44" s="247"/>
      <c r="L44" s="264">
        <f t="shared" si="12"/>
        <v>0</v>
      </c>
      <c r="M44" s="265"/>
      <c r="N44" s="265"/>
      <c r="O44" s="265"/>
      <c r="P44" s="265"/>
      <c r="Q44" s="265"/>
      <c r="R44" s="266"/>
      <c r="S44" s="265"/>
      <c r="T44" s="267"/>
      <c r="U44" s="267"/>
      <c r="V44" s="267"/>
      <c r="W44" s="267"/>
      <c r="X44" s="289">
        <f t="shared" si="13"/>
        <v>0</v>
      </c>
      <c r="Y44" s="267"/>
      <c r="Z44" s="267"/>
      <c r="AA44" s="267">
        <v>2</v>
      </c>
      <c r="AB44" s="267"/>
      <c r="AC44" s="268">
        <f t="shared" si="14"/>
        <v>2</v>
      </c>
      <c r="AD44" s="267"/>
      <c r="AE44" s="267"/>
      <c r="AF44" s="267">
        <v>5</v>
      </c>
      <c r="AG44" s="267">
        <v>2</v>
      </c>
      <c r="AH44" s="269">
        <f t="shared" si="15"/>
        <v>7</v>
      </c>
      <c r="AI44" s="270"/>
      <c r="AJ44" s="267"/>
      <c r="AK44" s="267">
        <v>1</v>
      </c>
      <c r="AL44" s="271"/>
      <c r="AM44" s="272">
        <f t="shared" si="16"/>
        <v>1</v>
      </c>
      <c r="AN44" s="267"/>
      <c r="AO44" s="267"/>
      <c r="AP44" s="267"/>
      <c r="AQ44" s="272">
        <f t="shared" si="17"/>
        <v>0</v>
      </c>
      <c r="AR44" s="273"/>
      <c r="AS44" s="274"/>
      <c r="AT44" s="274">
        <v>1</v>
      </c>
      <c r="AU44" s="262">
        <f t="shared" si="18"/>
        <v>1</v>
      </c>
      <c r="AV44" s="117"/>
      <c r="AW44" s="117"/>
      <c r="AX44" s="117"/>
      <c r="AY44" s="117"/>
      <c r="AZ44" s="117">
        <f t="shared" si="8"/>
        <v>0</v>
      </c>
      <c r="BA44" s="96" t="s">
        <v>1345</v>
      </c>
    </row>
    <row r="45" spans="1:53" s="46" customFormat="1">
      <c r="A45" s="248">
        <v>41</v>
      </c>
      <c r="B45" s="248">
        <v>41</v>
      </c>
      <c r="C45" s="248" t="s">
        <v>180</v>
      </c>
      <c r="D45" s="248">
        <v>102</v>
      </c>
      <c r="E45" s="249">
        <v>24</v>
      </c>
      <c r="F45" s="247">
        <v>4</v>
      </c>
      <c r="G45" s="262">
        <v>2</v>
      </c>
      <c r="H45" s="250">
        <f t="shared" si="11"/>
        <v>132</v>
      </c>
      <c r="I45" s="248"/>
      <c r="J45" s="248"/>
      <c r="K45" s="248"/>
      <c r="L45" s="251">
        <f t="shared" si="12"/>
        <v>0</v>
      </c>
      <c r="M45" s="252"/>
      <c r="N45" s="252"/>
      <c r="O45" s="252"/>
      <c r="P45" s="252"/>
      <c r="Q45" s="252"/>
      <c r="R45" s="253"/>
      <c r="S45" s="252"/>
      <c r="T45" s="254"/>
      <c r="U45" s="254"/>
      <c r="V45" s="254"/>
      <c r="W45" s="254"/>
      <c r="X45" s="255">
        <f t="shared" si="13"/>
        <v>0</v>
      </c>
      <c r="Y45" s="254"/>
      <c r="Z45" s="254"/>
      <c r="AA45" s="254"/>
      <c r="AB45" s="254"/>
      <c r="AC45" s="256">
        <f t="shared" si="14"/>
        <v>0</v>
      </c>
      <c r="AD45" s="254"/>
      <c r="AE45" s="254"/>
      <c r="AF45" s="254"/>
      <c r="AG45" s="254"/>
      <c r="AH45" s="257">
        <f t="shared" si="15"/>
        <v>0</v>
      </c>
      <c r="AI45" s="162"/>
      <c r="AJ45" s="254"/>
      <c r="AK45" s="254"/>
      <c r="AL45" s="258"/>
      <c r="AM45" s="153">
        <f t="shared" si="16"/>
        <v>0</v>
      </c>
      <c r="AN45" s="254"/>
      <c r="AO45" s="254">
        <v>1</v>
      </c>
      <c r="AP45" s="254"/>
      <c r="AQ45" s="153">
        <f t="shared" si="17"/>
        <v>1</v>
      </c>
      <c r="AR45" s="259"/>
      <c r="AS45" s="260"/>
      <c r="AT45" s="260"/>
      <c r="AU45" s="249">
        <f t="shared" si="18"/>
        <v>0</v>
      </c>
      <c r="AV45" s="165">
        <v>6</v>
      </c>
      <c r="AW45" s="165">
        <v>5</v>
      </c>
      <c r="AX45" s="165">
        <v>4</v>
      </c>
      <c r="AY45" s="165">
        <v>2</v>
      </c>
      <c r="AZ45" s="165">
        <f t="shared" si="8"/>
        <v>17</v>
      </c>
      <c r="BA45" s="46" t="s">
        <v>2423</v>
      </c>
    </row>
    <row r="46" spans="1:53" s="46" customFormat="1">
      <c r="A46" s="248">
        <v>42</v>
      </c>
      <c r="B46" s="248">
        <v>42</v>
      </c>
      <c r="C46" s="248" t="s">
        <v>23</v>
      </c>
      <c r="D46" s="248">
        <v>1</v>
      </c>
      <c r="E46" s="249"/>
      <c r="F46" s="247">
        <v>1</v>
      </c>
      <c r="G46" s="249"/>
      <c r="H46" s="250">
        <f t="shared" si="11"/>
        <v>2</v>
      </c>
      <c r="I46" s="248"/>
      <c r="J46" s="248"/>
      <c r="K46" s="248"/>
      <c r="L46" s="251">
        <f t="shared" si="12"/>
        <v>0</v>
      </c>
      <c r="M46" s="252"/>
      <c r="N46" s="252"/>
      <c r="O46" s="252"/>
      <c r="P46" s="252"/>
      <c r="Q46" s="252"/>
      <c r="R46" s="253"/>
      <c r="S46" s="252"/>
      <c r="T46" s="254"/>
      <c r="U46" s="254"/>
      <c r="V46" s="254"/>
      <c r="W46" s="254"/>
      <c r="X46" s="255">
        <f t="shared" si="13"/>
        <v>0</v>
      </c>
      <c r="Y46" s="254"/>
      <c r="Z46" s="254"/>
      <c r="AA46" s="254"/>
      <c r="AB46" s="254"/>
      <c r="AC46" s="256">
        <f t="shared" si="14"/>
        <v>0</v>
      </c>
      <c r="AD46" s="254"/>
      <c r="AE46" s="254"/>
      <c r="AF46" s="254"/>
      <c r="AG46" s="254"/>
      <c r="AH46" s="257">
        <f t="shared" si="15"/>
        <v>0</v>
      </c>
      <c r="AI46" s="162"/>
      <c r="AJ46" s="254"/>
      <c r="AK46" s="254"/>
      <c r="AL46" s="258"/>
      <c r="AM46" s="153">
        <f t="shared" si="16"/>
        <v>0</v>
      </c>
      <c r="AN46" s="254"/>
      <c r="AO46" s="254"/>
      <c r="AP46" s="254"/>
      <c r="AQ46" s="153">
        <f t="shared" si="17"/>
        <v>0</v>
      </c>
      <c r="AR46" s="259"/>
      <c r="AS46" s="260"/>
      <c r="AT46" s="260"/>
      <c r="AU46" s="249">
        <f t="shared" si="18"/>
        <v>0</v>
      </c>
      <c r="AV46" s="165"/>
      <c r="AW46" s="165"/>
      <c r="AX46" s="165">
        <v>1</v>
      </c>
      <c r="AY46" s="165"/>
      <c r="AZ46" s="165">
        <f t="shared" si="8"/>
        <v>1</v>
      </c>
      <c r="BA46" s="46" t="s">
        <v>2258</v>
      </c>
    </row>
    <row r="47" spans="1:53" s="93" customFormat="1">
      <c r="A47" s="247">
        <v>43</v>
      </c>
      <c r="B47" s="247">
        <v>43</v>
      </c>
      <c r="C47" s="247" t="s">
        <v>9</v>
      </c>
      <c r="D47" s="247"/>
      <c r="E47" s="262"/>
      <c r="F47" s="247">
        <v>1</v>
      </c>
      <c r="G47" s="262"/>
      <c r="H47" s="263">
        <f t="shared" si="11"/>
        <v>1</v>
      </c>
      <c r="I47" s="247"/>
      <c r="J47" s="247"/>
      <c r="K47" s="247"/>
      <c r="L47" s="264">
        <f t="shared" si="12"/>
        <v>0</v>
      </c>
      <c r="M47" s="265"/>
      <c r="N47" s="265"/>
      <c r="O47" s="265"/>
      <c r="P47" s="265"/>
      <c r="Q47" s="265"/>
      <c r="R47" s="266"/>
      <c r="S47" s="265"/>
      <c r="T47" s="267"/>
      <c r="U47" s="267"/>
      <c r="V47" s="267"/>
      <c r="W47" s="267"/>
      <c r="X47" s="289">
        <f t="shared" si="13"/>
        <v>0</v>
      </c>
      <c r="Y47" s="267"/>
      <c r="Z47" s="267"/>
      <c r="AA47" s="267"/>
      <c r="AB47" s="267"/>
      <c r="AC47" s="268">
        <f t="shared" si="14"/>
        <v>0</v>
      </c>
      <c r="AD47" s="267"/>
      <c r="AE47" s="267"/>
      <c r="AF47" s="267"/>
      <c r="AG47" s="267"/>
      <c r="AH47" s="269">
        <f t="shared" si="15"/>
        <v>0</v>
      </c>
      <c r="AI47" s="270"/>
      <c r="AJ47" s="267"/>
      <c r="AK47" s="267"/>
      <c r="AL47" s="271"/>
      <c r="AM47" s="272">
        <f t="shared" si="16"/>
        <v>0</v>
      </c>
      <c r="AN47" s="267"/>
      <c r="AO47" s="267"/>
      <c r="AP47" s="267"/>
      <c r="AQ47" s="272">
        <f t="shared" si="17"/>
        <v>0</v>
      </c>
      <c r="AR47" s="273"/>
      <c r="AS47" s="274"/>
      <c r="AT47" s="274"/>
      <c r="AU47" s="262">
        <f t="shared" si="18"/>
        <v>0</v>
      </c>
      <c r="AV47" s="117"/>
      <c r="AW47" s="117"/>
      <c r="AX47" s="117"/>
      <c r="AY47" s="117"/>
      <c r="AZ47" s="117">
        <f t="shared" si="8"/>
        <v>0</v>
      </c>
    </row>
    <row r="48" spans="1:53" s="46" customFormat="1">
      <c r="A48" s="248">
        <v>44</v>
      </c>
      <c r="B48" s="248">
        <v>44</v>
      </c>
      <c r="C48" s="248" t="s">
        <v>173</v>
      </c>
      <c r="D48" s="248">
        <v>3</v>
      </c>
      <c r="E48" s="249"/>
      <c r="F48" s="247">
        <v>8</v>
      </c>
      <c r="G48" s="249"/>
      <c r="H48" s="250">
        <f t="shared" si="11"/>
        <v>11</v>
      </c>
      <c r="I48" s="248"/>
      <c r="J48" s="248"/>
      <c r="K48" s="248"/>
      <c r="L48" s="251">
        <f t="shared" si="12"/>
        <v>0</v>
      </c>
      <c r="M48" s="252"/>
      <c r="N48" s="252"/>
      <c r="O48" s="252"/>
      <c r="P48" s="252"/>
      <c r="Q48" s="252"/>
      <c r="R48" s="253"/>
      <c r="S48" s="252"/>
      <c r="T48" s="254"/>
      <c r="U48" s="254"/>
      <c r="V48" s="254"/>
      <c r="W48" s="254"/>
      <c r="X48" s="255">
        <f t="shared" si="13"/>
        <v>0</v>
      </c>
      <c r="Y48" s="254"/>
      <c r="Z48" s="254"/>
      <c r="AA48" s="254"/>
      <c r="AB48" s="254"/>
      <c r="AC48" s="256">
        <f t="shared" si="14"/>
        <v>0</v>
      </c>
      <c r="AD48" s="254"/>
      <c r="AE48" s="254"/>
      <c r="AF48" s="254"/>
      <c r="AG48" s="254"/>
      <c r="AH48" s="257">
        <f t="shared" si="15"/>
        <v>0</v>
      </c>
      <c r="AI48" s="162"/>
      <c r="AJ48" s="254"/>
      <c r="AK48" s="254"/>
      <c r="AL48" s="258"/>
      <c r="AM48" s="153">
        <f t="shared" si="16"/>
        <v>0</v>
      </c>
      <c r="AN48" s="254"/>
      <c r="AO48" s="254"/>
      <c r="AP48" s="254"/>
      <c r="AQ48" s="153">
        <f t="shared" si="17"/>
        <v>0</v>
      </c>
      <c r="AR48" s="259"/>
      <c r="AS48" s="260"/>
      <c r="AT48" s="260"/>
      <c r="AU48" s="249">
        <f t="shared" si="18"/>
        <v>0</v>
      </c>
      <c r="AV48" s="165">
        <v>2</v>
      </c>
      <c r="AW48" s="165"/>
      <c r="AX48" s="165">
        <v>8</v>
      </c>
      <c r="AY48" s="165"/>
      <c r="AZ48" s="165">
        <f t="shared" si="8"/>
        <v>10</v>
      </c>
      <c r="BA48" s="46" t="s">
        <v>2258</v>
      </c>
    </row>
    <row r="49" spans="1:53" s="46" customFormat="1">
      <c r="A49" s="248">
        <v>45</v>
      </c>
      <c r="B49" s="248">
        <v>45</v>
      </c>
      <c r="C49" s="248" t="s">
        <v>1897</v>
      </c>
      <c r="D49" s="248">
        <v>7</v>
      </c>
      <c r="E49" s="249"/>
      <c r="F49" s="248">
        <v>4</v>
      </c>
      <c r="G49" s="262">
        <v>1</v>
      </c>
      <c r="H49" s="250">
        <f t="shared" si="11"/>
        <v>12</v>
      </c>
      <c r="I49" s="248"/>
      <c r="J49" s="248"/>
      <c r="K49" s="248"/>
      <c r="L49" s="251">
        <f t="shared" si="12"/>
        <v>0</v>
      </c>
      <c r="M49" s="252"/>
      <c r="N49" s="252"/>
      <c r="O49" s="252"/>
      <c r="P49" s="252"/>
      <c r="Q49" s="252"/>
      <c r="R49" s="253"/>
      <c r="S49" s="252"/>
      <c r="T49" s="254"/>
      <c r="U49" s="254"/>
      <c r="V49" s="254"/>
      <c r="W49" s="254"/>
      <c r="X49" s="255">
        <f t="shared" si="13"/>
        <v>0</v>
      </c>
      <c r="Y49" s="254"/>
      <c r="Z49" s="254"/>
      <c r="AA49" s="254"/>
      <c r="AB49" s="254"/>
      <c r="AC49" s="256">
        <f t="shared" si="14"/>
        <v>0</v>
      </c>
      <c r="AD49" s="254"/>
      <c r="AE49" s="254"/>
      <c r="AF49" s="254"/>
      <c r="AG49" s="254"/>
      <c r="AH49" s="257">
        <f t="shared" si="15"/>
        <v>0</v>
      </c>
      <c r="AI49" s="162"/>
      <c r="AJ49" s="254"/>
      <c r="AK49" s="254"/>
      <c r="AL49" s="258"/>
      <c r="AM49" s="153">
        <f t="shared" si="16"/>
        <v>0</v>
      </c>
      <c r="AN49" s="254"/>
      <c r="AO49" s="254"/>
      <c r="AP49" s="254"/>
      <c r="AQ49" s="153">
        <f t="shared" si="17"/>
        <v>0</v>
      </c>
      <c r="AR49" s="259"/>
      <c r="AS49" s="260"/>
      <c r="AT49" s="260"/>
      <c r="AU49" s="249">
        <f t="shared" si="18"/>
        <v>0</v>
      </c>
      <c r="AV49" s="165"/>
      <c r="AW49" s="165"/>
      <c r="AX49" s="165"/>
      <c r="AY49" s="165">
        <v>1</v>
      </c>
      <c r="AZ49" s="165">
        <f t="shared" si="8"/>
        <v>1</v>
      </c>
      <c r="BA49" s="46" t="s">
        <v>2221</v>
      </c>
    </row>
    <row r="50" spans="1:53" s="93" customFormat="1">
      <c r="A50" s="247">
        <v>46</v>
      </c>
      <c r="B50" s="247">
        <v>46</v>
      </c>
      <c r="C50" s="247" t="s">
        <v>25</v>
      </c>
      <c r="D50" s="247"/>
      <c r="E50" s="262"/>
      <c r="F50" s="247">
        <v>1</v>
      </c>
      <c r="G50" s="262"/>
      <c r="H50" s="263">
        <f t="shared" si="11"/>
        <v>1</v>
      </c>
      <c r="I50" s="247"/>
      <c r="J50" s="247"/>
      <c r="K50" s="247"/>
      <c r="L50" s="264">
        <f t="shared" si="12"/>
        <v>0</v>
      </c>
      <c r="M50" s="265"/>
      <c r="N50" s="265"/>
      <c r="O50" s="265"/>
      <c r="P50" s="265"/>
      <c r="Q50" s="265"/>
      <c r="R50" s="266"/>
      <c r="S50" s="265"/>
      <c r="T50" s="267"/>
      <c r="U50" s="267"/>
      <c r="V50" s="267"/>
      <c r="W50" s="267"/>
      <c r="X50" s="255">
        <f t="shared" si="13"/>
        <v>0</v>
      </c>
      <c r="Y50" s="267"/>
      <c r="Z50" s="267"/>
      <c r="AA50" s="267"/>
      <c r="AB50" s="267"/>
      <c r="AC50" s="268">
        <f t="shared" si="14"/>
        <v>0</v>
      </c>
      <c r="AD50" s="267"/>
      <c r="AE50" s="267"/>
      <c r="AF50" s="267"/>
      <c r="AG50" s="267"/>
      <c r="AH50" s="269">
        <f t="shared" si="15"/>
        <v>0</v>
      </c>
      <c r="AI50" s="270"/>
      <c r="AJ50" s="267"/>
      <c r="AK50" s="267"/>
      <c r="AL50" s="271"/>
      <c r="AM50" s="272">
        <f t="shared" si="16"/>
        <v>0</v>
      </c>
      <c r="AN50" s="267"/>
      <c r="AO50" s="267"/>
      <c r="AP50" s="267"/>
      <c r="AQ50" s="272">
        <f t="shared" si="17"/>
        <v>0</v>
      </c>
      <c r="AR50" s="273"/>
      <c r="AS50" s="274"/>
      <c r="AT50" s="274">
        <v>1</v>
      </c>
      <c r="AU50" s="262">
        <f t="shared" si="18"/>
        <v>1</v>
      </c>
      <c r="AV50" s="117"/>
      <c r="AW50" s="117"/>
      <c r="AX50" s="117"/>
      <c r="AY50" s="117"/>
      <c r="AZ50" s="117">
        <f t="shared" si="8"/>
        <v>0</v>
      </c>
      <c r="BA50" s="96" t="s">
        <v>1345</v>
      </c>
    </row>
    <row r="51" spans="1:53" s="46" customFormat="1">
      <c r="A51" s="248">
        <v>47</v>
      </c>
      <c r="B51" s="248">
        <v>47</v>
      </c>
      <c r="C51" s="248" t="s">
        <v>1898</v>
      </c>
      <c r="D51" s="248">
        <f>9+2+4</f>
        <v>15</v>
      </c>
      <c r="E51" s="249">
        <v>2</v>
      </c>
      <c r="F51" s="247">
        <v>3</v>
      </c>
      <c r="G51" s="262">
        <v>2</v>
      </c>
      <c r="H51" s="250">
        <f t="shared" si="11"/>
        <v>22</v>
      </c>
      <c r="I51" s="248"/>
      <c r="J51" s="248"/>
      <c r="K51" s="248"/>
      <c r="L51" s="251">
        <f t="shared" si="12"/>
        <v>0</v>
      </c>
      <c r="M51" s="252"/>
      <c r="N51" s="252"/>
      <c r="O51" s="252"/>
      <c r="P51" s="252"/>
      <c r="Q51" s="252"/>
      <c r="R51" s="253"/>
      <c r="S51" s="252"/>
      <c r="T51" s="254"/>
      <c r="U51" s="254"/>
      <c r="V51" s="254"/>
      <c r="W51" s="254"/>
      <c r="X51" s="255">
        <f t="shared" si="13"/>
        <v>0</v>
      </c>
      <c r="Y51" s="254"/>
      <c r="Z51" s="254"/>
      <c r="AA51" s="254"/>
      <c r="AB51" s="254"/>
      <c r="AC51" s="256">
        <f t="shared" si="14"/>
        <v>0</v>
      </c>
      <c r="AD51" s="254"/>
      <c r="AE51" s="254"/>
      <c r="AF51" s="254"/>
      <c r="AG51" s="254"/>
      <c r="AH51" s="257">
        <f t="shared" si="15"/>
        <v>0</v>
      </c>
      <c r="AI51" s="162"/>
      <c r="AJ51" s="254"/>
      <c r="AK51" s="254"/>
      <c r="AL51" s="258"/>
      <c r="AM51" s="153"/>
      <c r="AN51" s="254"/>
      <c r="AO51" s="254"/>
      <c r="AP51" s="254"/>
      <c r="AQ51" s="272">
        <f t="shared" si="17"/>
        <v>0</v>
      </c>
      <c r="AR51" s="259"/>
      <c r="AS51" s="260"/>
      <c r="AT51" s="260"/>
      <c r="AU51" s="249"/>
      <c r="AV51" s="165"/>
      <c r="AW51" s="165"/>
      <c r="AX51" s="165">
        <v>3</v>
      </c>
      <c r="AY51" s="165">
        <v>2</v>
      </c>
      <c r="AZ51" s="165">
        <f>SUM(AV51:AY51)</f>
        <v>5</v>
      </c>
      <c r="BA51" s="46" t="s">
        <v>2273</v>
      </c>
    </row>
    <row r="52" spans="1:53" s="46" customFormat="1">
      <c r="A52" s="248">
        <v>48</v>
      </c>
      <c r="B52" s="248">
        <v>48</v>
      </c>
      <c r="C52" s="248" t="s">
        <v>179</v>
      </c>
      <c r="D52" s="248">
        <v>27</v>
      </c>
      <c r="E52" s="249">
        <v>16</v>
      </c>
      <c r="F52" s="248">
        <v>1</v>
      </c>
      <c r="G52" s="262">
        <v>3</v>
      </c>
      <c r="H52" s="250">
        <f t="shared" si="11"/>
        <v>47</v>
      </c>
      <c r="I52" s="248"/>
      <c r="J52" s="248"/>
      <c r="K52" s="248"/>
      <c r="L52" s="251">
        <f t="shared" si="12"/>
        <v>0</v>
      </c>
      <c r="M52" s="252"/>
      <c r="N52" s="252"/>
      <c r="O52" s="252"/>
      <c r="P52" s="252"/>
      <c r="Q52" s="252"/>
      <c r="R52" s="253"/>
      <c r="S52" s="252"/>
      <c r="T52" s="254"/>
      <c r="U52" s="254"/>
      <c r="V52" s="254"/>
      <c r="W52" s="254"/>
      <c r="X52" s="255">
        <f t="shared" si="13"/>
        <v>0</v>
      </c>
      <c r="Y52" s="254"/>
      <c r="Z52" s="254"/>
      <c r="AA52" s="254"/>
      <c r="AB52" s="254"/>
      <c r="AC52" s="256">
        <f t="shared" si="14"/>
        <v>0</v>
      </c>
      <c r="AD52" s="254"/>
      <c r="AE52" s="254"/>
      <c r="AF52" s="254"/>
      <c r="AG52" s="254"/>
      <c r="AH52" s="257">
        <f t="shared" si="15"/>
        <v>0</v>
      </c>
      <c r="AI52" s="162"/>
      <c r="AJ52" s="254"/>
      <c r="AK52" s="254"/>
      <c r="AL52" s="258"/>
      <c r="AM52" s="153"/>
      <c r="AN52" s="254"/>
      <c r="AO52" s="254"/>
      <c r="AP52" s="254"/>
      <c r="AQ52" s="272">
        <f t="shared" si="17"/>
        <v>0</v>
      </c>
      <c r="AR52" s="259"/>
      <c r="AS52" s="260"/>
      <c r="AT52" s="260"/>
      <c r="AU52" s="249"/>
      <c r="AV52" s="165">
        <v>1</v>
      </c>
      <c r="AW52" s="165"/>
      <c r="AX52" s="165"/>
      <c r="AY52" s="165">
        <v>3</v>
      </c>
      <c r="AZ52" s="165">
        <f t="shared" ref="AZ52:AZ146" si="19">SUM(AV52:AY52)</f>
        <v>4</v>
      </c>
      <c r="BA52" s="46" t="s">
        <v>2221</v>
      </c>
    </row>
    <row r="53" spans="1:53" s="93" customFormat="1">
      <c r="A53" s="247">
        <v>49</v>
      </c>
      <c r="B53" s="247">
        <v>49</v>
      </c>
      <c r="C53" s="247" t="s">
        <v>16</v>
      </c>
      <c r="D53" s="247"/>
      <c r="E53" s="262"/>
      <c r="F53" s="247"/>
      <c r="G53" s="262">
        <v>2</v>
      </c>
      <c r="H53" s="263">
        <f t="shared" si="11"/>
        <v>2</v>
      </c>
      <c r="I53" s="247"/>
      <c r="J53" s="247"/>
      <c r="K53" s="247"/>
      <c r="L53" s="264">
        <f t="shared" si="12"/>
        <v>0</v>
      </c>
      <c r="M53" s="265"/>
      <c r="N53" s="265"/>
      <c r="O53" s="265"/>
      <c r="P53" s="265"/>
      <c r="Q53" s="265"/>
      <c r="R53" s="266"/>
      <c r="S53" s="265"/>
      <c r="T53" s="267"/>
      <c r="U53" s="267"/>
      <c r="V53" s="267"/>
      <c r="W53" s="267"/>
      <c r="X53" s="289">
        <f t="shared" si="13"/>
        <v>0</v>
      </c>
      <c r="Y53" s="267"/>
      <c r="Z53" s="267"/>
      <c r="AA53" s="267"/>
      <c r="AB53" s="267"/>
      <c r="AC53" s="268">
        <f t="shared" si="14"/>
        <v>0</v>
      </c>
      <c r="AD53" s="267"/>
      <c r="AE53" s="267"/>
      <c r="AF53" s="267"/>
      <c r="AG53" s="267"/>
      <c r="AH53" s="269">
        <f t="shared" si="15"/>
        <v>0</v>
      </c>
      <c r="AI53" s="270"/>
      <c r="AJ53" s="267"/>
      <c r="AK53" s="267"/>
      <c r="AL53" s="271"/>
      <c r="AM53" s="272"/>
      <c r="AN53" s="267"/>
      <c r="AO53" s="267"/>
      <c r="AP53" s="267"/>
      <c r="AQ53" s="272">
        <f t="shared" si="17"/>
        <v>0</v>
      </c>
      <c r="AR53" s="273"/>
      <c r="AS53" s="274"/>
      <c r="AT53" s="274"/>
      <c r="AU53" s="262"/>
      <c r="AV53" s="117"/>
      <c r="AW53" s="117"/>
      <c r="AX53" s="117"/>
      <c r="AY53" s="117">
        <v>2</v>
      </c>
      <c r="AZ53" s="117">
        <f t="shared" si="19"/>
        <v>2</v>
      </c>
      <c r="BA53" s="93" t="s">
        <v>2286</v>
      </c>
    </row>
    <row r="54" spans="1:53" s="93" customFormat="1">
      <c r="A54" s="247">
        <v>50</v>
      </c>
      <c r="B54" s="247">
        <v>50</v>
      </c>
      <c r="C54" s="247" t="s">
        <v>1925</v>
      </c>
      <c r="D54" s="247"/>
      <c r="E54" s="262"/>
      <c r="F54" s="247">
        <v>1</v>
      </c>
      <c r="G54" s="262"/>
      <c r="H54" s="263">
        <f t="shared" si="11"/>
        <v>1</v>
      </c>
      <c r="I54" s="247"/>
      <c r="J54" s="247"/>
      <c r="K54" s="247"/>
      <c r="L54" s="264">
        <f t="shared" si="12"/>
        <v>0</v>
      </c>
      <c r="M54" s="265"/>
      <c r="N54" s="265"/>
      <c r="O54" s="265"/>
      <c r="P54" s="265"/>
      <c r="Q54" s="265"/>
      <c r="R54" s="266"/>
      <c r="S54" s="265"/>
      <c r="T54" s="267"/>
      <c r="U54" s="267"/>
      <c r="V54" s="267"/>
      <c r="W54" s="267"/>
      <c r="X54" s="289">
        <f t="shared" si="13"/>
        <v>0</v>
      </c>
      <c r="Y54" s="267"/>
      <c r="Z54" s="267"/>
      <c r="AA54" s="267"/>
      <c r="AB54" s="267"/>
      <c r="AC54" s="268">
        <f t="shared" si="14"/>
        <v>0</v>
      </c>
      <c r="AD54" s="267"/>
      <c r="AE54" s="267"/>
      <c r="AF54" s="267"/>
      <c r="AG54" s="267"/>
      <c r="AH54" s="269">
        <f t="shared" si="15"/>
        <v>0</v>
      </c>
      <c r="AI54" s="270"/>
      <c r="AJ54" s="267"/>
      <c r="AK54" s="267"/>
      <c r="AL54" s="271"/>
      <c r="AM54" s="272"/>
      <c r="AN54" s="267"/>
      <c r="AO54" s="267"/>
      <c r="AP54" s="267"/>
      <c r="AQ54" s="272">
        <f t="shared" si="17"/>
        <v>0</v>
      </c>
      <c r="AR54" s="273"/>
      <c r="AS54" s="274"/>
      <c r="AT54" s="274"/>
      <c r="AU54" s="262"/>
      <c r="AV54" s="117"/>
      <c r="AW54" s="117"/>
      <c r="AX54" s="117"/>
      <c r="AY54" s="117"/>
      <c r="AZ54" s="117">
        <f t="shared" si="19"/>
        <v>0</v>
      </c>
    </row>
    <row r="55" spans="1:53" s="46" customFormat="1">
      <c r="A55" s="248">
        <v>51</v>
      </c>
      <c r="B55" s="248">
        <v>51</v>
      </c>
      <c r="C55" s="248" t="s">
        <v>8</v>
      </c>
      <c r="D55" s="248">
        <v>12</v>
      </c>
      <c r="E55" s="249"/>
      <c r="F55" s="248">
        <v>3</v>
      </c>
      <c r="G55" s="262">
        <v>1</v>
      </c>
      <c r="H55" s="250">
        <f t="shared" si="11"/>
        <v>16</v>
      </c>
      <c r="I55" s="248"/>
      <c r="J55" s="248"/>
      <c r="K55" s="248"/>
      <c r="L55" s="251">
        <f t="shared" si="12"/>
        <v>0</v>
      </c>
      <c r="M55" s="252"/>
      <c r="N55" s="252"/>
      <c r="O55" s="252"/>
      <c r="P55" s="252"/>
      <c r="Q55" s="252"/>
      <c r="R55" s="253"/>
      <c r="S55" s="252"/>
      <c r="T55" s="254"/>
      <c r="U55" s="254"/>
      <c r="V55" s="254"/>
      <c r="W55" s="254"/>
      <c r="X55" s="255">
        <f t="shared" si="13"/>
        <v>0</v>
      </c>
      <c r="Y55" s="254"/>
      <c r="Z55" s="254"/>
      <c r="AA55" s="254"/>
      <c r="AB55" s="254"/>
      <c r="AC55" s="256">
        <f t="shared" si="14"/>
        <v>0</v>
      </c>
      <c r="AD55" s="254"/>
      <c r="AE55" s="254"/>
      <c r="AF55" s="254"/>
      <c r="AG55" s="254"/>
      <c r="AH55" s="257">
        <f t="shared" si="15"/>
        <v>0</v>
      </c>
      <c r="AI55" s="162"/>
      <c r="AJ55" s="254"/>
      <c r="AK55" s="254"/>
      <c r="AL55" s="258"/>
      <c r="AM55" s="153"/>
      <c r="AN55" s="254"/>
      <c r="AO55" s="254"/>
      <c r="AP55" s="254"/>
      <c r="AQ55" s="272">
        <f t="shared" si="17"/>
        <v>0</v>
      </c>
      <c r="AR55" s="259"/>
      <c r="AS55" s="260"/>
      <c r="AT55" s="260"/>
      <c r="AU55" s="249"/>
      <c r="AV55" s="165"/>
      <c r="AW55" s="165"/>
      <c r="AX55" s="165"/>
      <c r="AY55" s="165">
        <v>1</v>
      </c>
      <c r="AZ55" s="165">
        <f t="shared" si="19"/>
        <v>1</v>
      </c>
      <c r="BA55" s="46" t="s">
        <v>2221</v>
      </c>
    </row>
    <row r="56" spans="1:53" s="93" customFormat="1">
      <c r="A56" s="247">
        <v>52</v>
      </c>
      <c r="B56" s="247">
        <v>52</v>
      </c>
      <c r="C56" s="247" t="s">
        <v>15</v>
      </c>
      <c r="D56" s="247"/>
      <c r="E56" s="262"/>
      <c r="F56" s="247">
        <v>3</v>
      </c>
      <c r="G56" s="262"/>
      <c r="H56" s="263">
        <f t="shared" si="11"/>
        <v>3</v>
      </c>
      <c r="I56" s="247"/>
      <c r="J56" s="247"/>
      <c r="K56" s="247"/>
      <c r="L56" s="264">
        <f t="shared" si="12"/>
        <v>0</v>
      </c>
      <c r="M56" s="265"/>
      <c r="N56" s="265"/>
      <c r="O56" s="265"/>
      <c r="P56" s="265"/>
      <c r="Q56" s="265"/>
      <c r="R56" s="266"/>
      <c r="S56" s="265"/>
      <c r="T56" s="267"/>
      <c r="U56" s="267"/>
      <c r="V56" s="267"/>
      <c r="W56" s="267"/>
      <c r="X56" s="289">
        <f t="shared" si="13"/>
        <v>0</v>
      </c>
      <c r="Y56" s="267"/>
      <c r="Z56" s="267"/>
      <c r="AA56" s="267"/>
      <c r="AB56" s="267"/>
      <c r="AC56" s="268">
        <f t="shared" si="14"/>
        <v>0</v>
      </c>
      <c r="AD56" s="267"/>
      <c r="AE56" s="267"/>
      <c r="AF56" s="267"/>
      <c r="AG56" s="267"/>
      <c r="AH56" s="269">
        <f t="shared" si="15"/>
        <v>0</v>
      </c>
      <c r="AI56" s="270"/>
      <c r="AJ56" s="267"/>
      <c r="AK56" s="267"/>
      <c r="AL56" s="271"/>
      <c r="AM56" s="272"/>
      <c r="AN56" s="267"/>
      <c r="AO56" s="267"/>
      <c r="AP56" s="267"/>
      <c r="AQ56" s="272">
        <f t="shared" si="17"/>
        <v>0</v>
      </c>
      <c r="AR56" s="273"/>
      <c r="AS56" s="274"/>
      <c r="AT56" s="274"/>
      <c r="AU56" s="262"/>
      <c r="AV56" s="117"/>
      <c r="AW56" s="117"/>
      <c r="AX56" s="117">
        <v>2</v>
      </c>
      <c r="AY56" s="117"/>
      <c r="AZ56" s="117">
        <f t="shared" si="19"/>
        <v>2</v>
      </c>
    </row>
    <row r="57" spans="1:53" s="46" customFormat="1">
      <c r="A57" s="248">
        <v>53</v>
      </c>
      <c r="B57" s="248">
        <v>53</v>
      </c>
      <c r="C57" s="248" t="s">
        <v>1934</v>
      </c>
      <c r="D57" s="248">
        <v>1</v>
      </c>
      <c r="E57" s="249"/>
      <c r="F57" s="248"/>
      <c r="G57" s="249"/>
      <c r="H57" s="250">
        <f t="shared" si="11"/>
        <v>1</v>
      </c>
      <c r="I57" s="248"/>
      <c r="J57" s="248"/>
      <c r="K57" s="248"/>
      <c r="L57" s="251">
        <f t="shared" si="12"/>
        <v>0</v>
      </c>
      <c r="M57" s="252"/>
      <c r="N57" s="252"/>
      <c r="O57" s="252"/>
      <c r="P57" s="252"/>
      <c r="Q57" s="252"/>
      <c r="R57" s="253"/>
      <c r="S57" s="252"/>
      <c r="T57" s="254"/>
      <c r="U57" s="254"/>
      <c r="V57" s="254"/>
      <c r="W57" s="254"/>
      <c r="X57" s="255">
        <f t="shared" si="13"/>
        <v>0</v>
      </c>
      <c r="Y57" s="254"/>
      <c r="Z57" s="254"/>
      <c r="AA57" s="254"/>
      <c r="AB57" s="254"/>
      <c r="AC57" s="256">
        <f t="shared" si="14"/>
        <v>0</v>
      </c>
      <c r="AD57" s="254"/>
      <c r="AE57" s="254"/>
      <c r="AF57" s="254"/>
      <c r="AG57" s="254"/>
      <c r="AH57" s="257">
        <f t="shared" si="15"/>
        <v>0</v>
      </c>
      <c r="AI57" s="162"/>
      <c r="AJ57" s="254"/>
      <c r="AK57" s="254"/>
      <c r="AL57" s="258"/>
      <c r="AM57" s="153"/>
      <c r="AN57" s="254"/>
      <c r="AO57" s="254"/>
      <c r="AP57" s="254"/>
      <c r="AQ57" s="272">
        <f t="shared" si="17"/>
        <v>0</v>
      </c>
      <c r="AR57" s="259"/>
      <c r="AS57" s="260"/>
      <c r="AT57" s="260"/>
      <c r="AU57" s="249"/>
      <c r="AV57" s="165"/>
      <c r="AW57" s="165"/>
      <c r="AX57" s="165"/>
      <c r="AY57" s="165"/>
      <c r="AZ57" s="165">
        <f t="shared" si="19"/>
        <v>0</v>
      </c>
    </row>
    <row r="58" spans="1:53" s="46" customFormat="1">
      <c r="A58" s="248">
        <v>54</v>
      </c>
      <c r="B58" s="248">
        <v>54</v>
      </c>
      <c r="C58" s="248" t="s">
        <v>1935</v>
      </c>
      <c r="D58" s="248">
        <v>32</v>
      </c>
      <c r="E58" s="249">
        <v>2</v>
      </c>
      <c r="F58" s="248">
        <v>4</v>
      </c>
      <c r="G58" s="262">
        <v>2</v>
      </c>
      <c r="H58" s="250">
        <f t="shared" si="11"/>
        <v>40</v>
      </c>
      <c r="I58" s="248"/>
      <c r="J58" s="248"/>
      <c r="K58" s="248"/>
      <c r="L58" s="251">
        <f t="shared" si="12"/>
        <v>0</v>
      </c>
      <c r="M58" s="252"/>
      <c r="N58" s="252"/>
      <c r="O58" s="252"/>
      <c r="P58" s="252"/>
      <c r="Q58" s="252"/>
      <c r="R58" s="253"/>
      <c r="S58" s="252"/>
      <c r="T58" s="254"/>
      <c r="U58" s="254"/>
      <c r="V58" s="254"/>
      <c r="W58" s="254"/>
      <c r="X58" s="255">
        <f t="shared" si="13"/>
        <v>0</v>
      </c>
      <c r="Y58" s="254"/>
      <c r="Z58" s="254"/>
      <c r="AA58" s="254"/>
      <c r="AB58" s="254"/>
      <c r="AC58" s="256">
        <f t="shared" si="14"/>
        <v>0</v>
      </c>
      <c r="AD58" s="254"/>
      <c r="AE58" s="254"/>
      <c r="AF58" s="254"/>
      <c r="AG58" s="254"/>
      <c r="AH58" s="257">
        <f t="shared" si="15"/>
        <v>0</v>
      </c>
      <c r="AI58" s="162"/>
      <c r="AJ58" s="254"/>
      <c r="AK58" s="254"/>
      <c r="AL58" s="258"/>
      <c r="AM58" s="153"/>
      <c r="AN58" s="254"/>
      <c r="AO58" s="254"/>
      <c r="AP58" s="254"/>
      <c r="AQ58" s="272">
        <f t="shared" si="17"/>
        <v>0</v>
      </c>
      <c r="AR58" s="259"/>
      <c r="AS58" s="260"/>
      <c r="AT58" s="260"/>
      <c r="AU58" s="249"/>
      <c r="AV58" s="165">
        <v>10</v>
      </c>
      <c r="AW58" s="165"/>
      <c r="AX58" s="165">
        <v>2</v>
      </c>
      <c r="AY58" s="165">
        <v>2</v>
      </c>
      <c r="AZ58" s="165">
        <f t="shared" si="19"/>
        <v>14</v>
      </c>
      <c r="BA58" s="46" t="s">
        <v>2221</v>
      </c>
    </row>
    <row r="59" spans="1:53" s="46" customFormat="1">
      <c r="A59" s="248">
        <v>55</v>
      </c>
      <c r="B59" s="248">
        <v>55</v>
      </c>
      <c r="C59" s="248" t="s">
        <v>181</v>
      </c>
      <c r="D59" s="248">
        <v>20</v>
      </c>
      <c r="E59" s="249"/>
      <c r="F59" s="248"/>
      <c r="G59" s="262">
        <v>1</v>
      </c>
      <c r="H59" s="250">
        <f t="shared" si="11"/>
        <v>21</v>
      </c>
      <c r="I59" s="248"/>
      <c r="J59" s="248"/>
      <c r="K59" s="248"/>
      <c r="L59" s="251">
        <f t="shared" si="12"/>
        <v>0</v>
      </c>
      <c r="M59" s="252"/>
      <c r="N59" s="252"/>
      <c r="O59" s="252"/>
      <c r="P59" s="252"/>
      <c r="Q59" s="252"/>
      <c r="R59" s="253"/>
      <c r="S59" s="252"/>
      <c r="T59" s="254"/>
      <c r="U59" s="254"/>
      <c r="V59" s="254"/>
      <c r="W59" s="254"/>
      <c r="X59" s="255">
        <f t="shared" si="13"/>
        <v>0</v>
      </c>
      <c r="Y59" s="254"/>
      <c r="Z59" s="254"/>
      <c r="AA59" s="254"/>
      <c r="AB59" s="254"/>
      <c r="AC59" s="256"/>
      <c r="AD59" s="254"/>
      <c r="AE59" s="254"/>
      <c r="AF59" s="254"/>
      <c r="AG59" s="254"/>
      <c r="AH59" s="257"/>
      <c r="AI59" s="162"/>
      <c r="AJ59" s="254"/>
      <c r="AK59" s="254"/>
      <c r="AL59" s="258"/>
      <c r="AM59" s="153"/>
      <c r="AN59" s="254"/>
      <c r="AO59" s="254"/>
      <c r="AP59" s="254"/>
      <c r="AQ59" s="272">
        <f t="shared" si="17"/>
        <v>0</v>
      </c>
      <c r="AR59" s="259"/>
      <c r="AS59" s="260"/>
      <c r="AT59" s="260"/>
      <c r="AU59" s="249"/>
      <c r="AV59" s="165"/>
      <c r="AW59" s="165"/>
      <c r="AX59" s="165"/>
      <c r="AY59" s="165">
        <v>1</v>
      </c>
      <c r="AZ59" s="165">
        <f t="shared" si="19"/>
        <v>1</v>
      </c>
      <c r="BA59" s="46" t="s">
        <v>2221</v>
      </c>
    </row>
    <row r="60" spans="1:53" s="46" customFormat="1">
      <c r="A60" s="248">
        <v>56</v>
      </c>
      <c r="B60" s="248">
        <v>56</v>
      </c>
      <c r="C60" s="248" t="s">
        <v>20</v>
      </c>
      <c r="D60" s="248">
        <v>2</v>
      </c>
      <c r="E60" s="249"/>
      <c r="F60" s="248"/>
      <c r="G60" s="249"/>
      <c r="H60" s="250">
        <f t="shared" si="11"/>
        <v>2</v>
      </c>
      <c r="I60" s="248"/>
      <c r="J60" s="248"/>
      <c r="K60" s="248"/>
      <c r="L60" s="251">
        <f t="shared" si="12"/>
        <v>0</v>
      </c>
      <c r="M60" s="252"/>
      <c r="N60" s="252"/>
      <c r="O60" s="252"/>
      <c r="P60" s="252"/>
      <c r="Q60" s="252"/>
      <c r="R60" s="253"/>
      <c r="S60" s="252"/>
      <c r="T60" s="254"/>
      <c r="U60" s="254"/>
      <c r="V60" s="254"/>
      <c r="W60" s="254"/>
      <c r="X60" s="255">
        <f t="shared" si="13"/>
        <v>0</v>
      </c>
      <c r="Y60" s="254"/>
      <c r="Z60" s="254"/>
      <c r="AA60" s="254"/>
      <c r="AB60" s="254"/>
      <c r="AC60" s="256"/>
      <c r="AD60" s="254"/>
      <c r="AE60" s="254"/>
      <c r="AF60" s="254"/>
      <c r="AG60" s="254"/>
      <c r="AH60" s="257"/>
      <c r="AI60" s="162"/>
      <c r="AJ60" s="254"/>
      <c r="AK60" s="254"/>
      <c r="AL60" s="258"/>
      <c r="AM60" s="153"/>
      <c r="AN60" s="254"/>
      <c r="AO60" s="254"/>
      <c r="AP60" s="254"/>
      <c r="AQ60" s="272">
        <f t="shared" si="17"/>
        <v>0</v>
      </c>
      <c r="AR60" s="259"/>
      <c r="AS60" s="260"/>
      <c r="AT60" s="260"/>
      <c r="AU60" s="249"/>
      <c r="AV60" s="165"/>
      <c r="AW60" s="165"/>
      <c r="AX60" s="165"/>
      <c r="AY60" s="165"/>
      <c r="AZ60" s="165">
        <f t="shared" si="19"/>
        <v>0</v>
      </c>
    </row>
    <row r="61" spans="1:53" s="46" customFormat="1">
      <c r="A61" s="248">
        <v>57</v>
      </c>
      <c r="B61" s="248">
        <v>57</v>
      </c>
      <c r="C61" s="248" t="s">
        <v>17</v>
      </c>
      <c r="D61" s="248">
        <v>1</v>
      </c>
      <c r="E61" s="249">
        <v>1</v>
      </c>
      <c r="F61" s="248">
        <v>2</v>
      </c>
      <c r="G61" s="262">
        <v>1</v>
      </c>
      <c r="H61" s="250">
        <f t="shared" si="11"/>
        <v>5</v>
      </c>
      <c r="I61" s="248"/>
      <c r="J61" s="248"/>
      <c r="K61" s="248"/>
      <c r="L61" s="251">
        <f t="shared" si="12"/>
        <v>0</v>
      </c>
      <c r="M61" s="252"/>
      <c r="N61" s="252"/>
      <c r="O61" s="252"/>
      <c r="P61" s="252"/>
      <c r="Q61" s="252"/>
      <c r="R61" s="253"/>
      <c r="S61" s="252"/>
      <c r="T61" s="254"/>
      <c r="U61" s="254"/>
      <c r="V61" s="254"/>
      <c r="W61" s="254"/>
      <c r="X61" s="255">
        <f t="shared" si="13"/>
        <v>0</v>
      </c>
      <c r="Y61" s="254"/>
      <c r="Z61" s="254"/>
      <c r="AA61" s="254"/>
      <c r="AB61" s="254"/>
      <c r="AC61" s="256"/>
      <c r="AD61" s="254"/>
      <c r="AE61" s="254"/>
      <c r="AF61" s="254"/>
      <c r="AG61" s="254"/>
      <c r="AH61" s="257"/>
      <c r="AI61" s="162"/>
      <c r="AJ61" s="254"/>
      <c r="AK61" s="254"/>
      <c r="AL61" s="258"/>
      <c r="AM61" s="153"/>
      <c r="AN61" s="254"/>
      <c r="AO61" s="254"/>
      <c r="AP61" s="254"/>
      <c r="AQ61" s="272">
        <f t="shared" si="17"/>
        <v>0</v>
      </c>
      <c r="AR61" s="259"/>
      <c r="AS61" s="260"/>
      <c r="AT61" s="260"/>
      <c r="AU61" s="249"/>
      <c r="AV61" s="165"/>
      <c r="AW61" s="165"/>
      <c r="AX61" s="165">
        <v>2</v>
      </c>
      <c r="AY61" s="165">
        <v>1</v>
      </c>
      <c r="AZ61" s="165">
        <f t="shared" si="19"/>
        <v>3</v>
      </c>
      <c r="BA61" s="46" t="s">
        <v>2221</v>
      </c>
    </row>
    <row r="62" spans="1:53" s="46" customFormat="1">
      <c r="A62" s="248">
        <v>58</v>
      </c>
      <c r="B62" s="248">
        <v>58</v>
      </c>
      <c r="C62" s="248" t="s">
        <v>176</v>
      </c>
      <c r="D62" s="248">
        <f>16+7+9+9+2+2+1</f>
        <v>46</v>
      </c>
      <c r="E62" s="249">
        <f>3+2</f>
        <v>5</v>
      </c>
      <c r="F62" s="248">
        <v>3</v>
      </c>
      <c r="G62" s="262">
        <f>1</f>
        <v>1</v>
      </c>
      <c r="H62" s="250">
        <f t="shared" si="11"/>
        <v>55</v>
      </c>
      <c r="I62" s="248"/>
      <c r="J62" s="248"/>
      <c r="K62" s="248"/>
      <c r="L62" s="251">
        <f t="shared" si="12"/>
        <v>0</v>
      </c>
      <c r="M62" s="252"/>
      <c r="N62" s="252"/>
      <c r="O62" s="252"/>
      <c r="P62" s="252"/>
      <c r="Q62" s="252"/>
      <c r="R62" s="253"/>
      <c r="S62" s="252"/>
      <c r="T62" s="254"/>
      <c r="U62" s="254"/>
      <c r="V62" s="254"/>
      <c r="W62" s="254"/>
      <c r="X62" s="255">
        <f t="shared" si="13"/>
        <v>0</v>
      </c>
      <c r="Y62" s="254"/>
      <c r="Z62" s="254"/>
      <c r="AA62" s="254"/>
      <c r="AB62" s="254"/>
      <c r="AC62" s="256"/>
      <c r="AD62" s="254"/>
      <c r="AE62" s="254"/>
      <c r="AF62" s="254"/>
      <c r="AG62" s="254"/>
      <c r="AH62" s="257"/>
      <c r="AI62" s="162"/>
      <c r="AJ62" s="254"/>
      <c r="AK62" s="254"/>
      <c r="AL62" s="258"/>
      <c r="AM62" s="153"/>
      <c r="AN62" s="254">
        <v>1</v>
      </c>
      <c r="AO62" s="254"/>
      <c r="AP62" s="254"/>
      <c r="AQ62" s="272">
        <f t="shared" si="17"/>
        <v>1</v>
      </c>
      <c r="AR62" s="259"/>
      <c r="AS62" s="260"/>
      <c r="AT62" s="260"/>
      <c r="AU62" s="249"/>
      <c r="AV62" s="165">
        <v>5</v>
      </c>
      <c r="AW62" s="165"/>
      <c r="AX62" s="165"/>
      <c r="AY62" s="165">
        <v>1</v>
      </c>
      <c r="AZ62" s="165">
        <f t="shared" si="19"/>
        <v>6</v>
      </c>
      <c r="BA62" s="46" t="s">
        <v>2221</v>
      </c>
    </row>
    <row r="63" spans="1:53" s="46" customFormat="1">
      <c r="A63" s="248">
        <v>59</v>
      </c>
      <c r="B63" s="248">
        <v>59</v>
      </c>
      <c r="C63" s="248" t="s">
        <v>18</v>
      </c>
      <c r="D63" s="248">
        <v>29</v>
      </c>
      <c r="E63" s="249">
        <v>5</v>
      </c>
      <c r="F63" s="248">
        <v>8</v>
      </c>
      <c r="G63" s="262">
        <v>4</v>
      </c>
      <c r="H63" s="250">
        <f t="shared" si="11"/>
        <v>46</v>
      </c>
      <c r="I63" s="248"/>
      <c r="J63" s="248"/>
      <c r="K63" s="248"/>
      <c r="L63" s="251">
        <f t="shared" si="12"/>
        <v>0</v>
      </c>
      <c r="M63" s="252"/>
      <c r="N63" s="252"/>
      <c r="O63" s="252"/>
      <c r="P63" s="252"/>
      <c r="Q63" s="252"/>
      <c r="R63" s="253"/>
      <c r="S63" s="252"/>
      <c r="T63" s="254"/>
      <c r="U63" s="254"/>
      <c r="V63" s="254"/>
      <c r="W63" s="254"/>
      <c r="X63" s="255">
        <f t="shared" si="13"/>
        <v>0</v>
      </c>
      <c r="Y63" s="254"/>
      <c r="Z63" s="254"/>
      <c r="AA63" s="254"/>
      <c r="AB63" s="254"/>
      <c r="AC63" s="256"/>
      <c r="AD63" s="254"/>
      <c r="AE63" s="254"/>
      <c r="AF63" s="254"/>
      <c r="AG63" s="254"/>
      <c r="AH63" s="257"/>
      <c r="AI63" s="162"/>
      <c r="AJ63" s="254"/>
      <c r="AK63" s="254"/>
      <c r="AL63" s="258"/>
      <c r="AM63" s="153"/>
      <c r="AN63" s="254"/>
      <c r="AO63" s="254"/>
      <c r="AP63" s="254"/>
      <c r="AQ63" s="272">
        <f t="shared" si="17"/>
        <v>0</v>
      </c>
      <c r="AR63" s="259"/>
      <c r="AS63" s="260"/>
      <c r="AT63" s="260"/>
      <c r="AU63" s="249"/>
      <c r="AV63" s="165">
        <v>1</v>
      </c>
      <c r="AW63" s="165"/>
      <c r="AX63" s="165"/>
      <c r="AY63" s="165">
        <v>4</v>
      </c>
      <c r="AZ63" s="165">
        <f t="shared" si="19"/>
        <v>5</v>
      </c>
      <c r="BA63" s="46" t="s">
        <v>2221</v>
      </c>
    </row>
    <row r="64" spans="1:53" s="46" customFormat="1">
      <c r="A64" s="248">
        <v>60</v>
      </c>
      <c r="B64" s="248">
        <v>60</v>
      </c>
      <c r="C64" s="248" t="s">
        <v>177</v>
      </c>
      <c r="D64" s="248">
        <f>1+5+6+7+6+2+6+5</f>
        <v>38</v>
      </c>
      <c r="E64" s="249">
        <f>4+1+1</f>
        <v>6</v>
      </c>
      <c r="F64" s="248">
        <f>4+2+1</f>
        <v>7</v>
      </c>
      <c r="G64" s="262">
        <f>2+1</f>
        <v>3</v>
      </c>
      <c r="H64" s="250">
        <f t="shared" si="11"/>
        <v>54</v>
      </c>
      <c r="I64" s="248"/>
      <c r="J64" s="248"/>
      <c r="K64" s="248"/>
      <c r="L64" s="251">
        <f t="shared" si="12"/>
        <v>0</v>
      </c>
      <c r="M64" s="252"/>
      <c r="N64" s="252"/>
      <c r="O64" s="252"/>
      <c r="P64" s="252"/>
      <c r="Q64" s="252"/>
      <c r="R64" s="253"/>
      <c r="S64" s="252"/>
      <c r="T64" s="254"/>
      <c r="U64" s="254"/>
      <c r="V64" s="254"/>
      <c r="W64" s="254"/>
      <c r="X64" s="255">
        <f t="shared" si="13"/>
        <v>0</v>
      </c>
      <c r="Y64" s="254"/>
      <c r="Z64" s="254"/>
      <c r="AA64" s="254"/>
      <c r="AB64" s="254"/>
      <c r="AC64" s="256"/>
      <c r="AD64" s="254"/>
      <c r="AE64" s="254"/>
      <c r="AF64" s="254"/>
      <c r="AG64" s="254"/>
      <c r="AH64" s="257"/>
      <c r="AI64" s="162"/>
      <c r="AJ64" s="254"/>
      <c r="AK64" s="254"/>
      <c r="AL64" s="258"/>
      <c r="AM64" s="153"/>
      <c r="AN64" s="254"/>
      <c r="AO64" s="254"/>
      <c r="AP64" s="254"/>
      <c r="AQ64" s="272">
        <f t="shared" si="17"/>
        <v>0</v>
      </c>
      <c r="AR64" s="259"/>
      <c r="AS64" s="260"/>
      <c r="AT64" s="260"/>
      <c r="AU64" s="249"/>
      <c r="AV64" s="165"/>
      <c r="AW64" s="165"/>
      <c r="AX64" s="165"/>
      <c r="AY64" s="165">
        <v>3</v>
      </c>
      <c r="AZ64" s="165">
        <f t="shared" si="19"/>
        <v>3</v>
      </c>
      <c r="BA64" s="46" t="s">
        <v>2221</v>
      </c>
    </row>
    <row r="65" spans="1:53" s="46" customFormat="1">
      <c r="A65" s="248">
        <v>61</v>
      </c>
      <c r="B65" s="248">
        <v>61</v>
      </c>
      <c r="C65" s="248" t="s">
        <v>22</v>
      </c>
      <c r="D65" s="248">
        <v>3</v>
      </c>
      <c r="E65" s="249"/>
      <c r="F65" s="248"/>
      <c r="G65" s="249"/>
      <c r="H65" s="250">
        <f t="shared" si="11"/>
        <v>3</v>
      </c>
      <c r="I65" s="248"/>
      <c r="J65" s="248"/>
      <c r="K65" s="248"/>
      <c r="L65" s="251">
        <f t="shared" si="12"/>
        <v>0</v>
      </c>
      <c r="M65" s="252"/>
      <c r="N65" s="252"/>
      <c r="O65" s="252"/>
      <c r="P65" s="252"/>
      <c r="Q65" s="252"/>
      <c r="R65" s="253"/>
      <c r="S65" s="252"/>
      <c r="T65" s="254"/>
      <c r="U65" s="254"/>
      <c r="V65" s="254"/>
      <c r="W65" s="254"/>
      <c r="X65" s="255">
        <f t="shared" si="13"/>
        <v>0</v>
      </c>
      <c r="Y65" s="254"/>
      <c r="Z65" s="254"/>
      <c r="AA65" s="254"/>
      <c r="AB65" s="254"/>
      <c r="AC65" s="256"/>
      <c r="AD65" s="254"/>
      <c r="AE65" s="254"/>
      <c r="AF65" s="254"/>
      <c r="AG65" s="254"/>
      <c r="AH65" s="257"/>
      <c r="AI65" s="162"/>
      <c r="AJ65" s="254"/>
      <c r="AK65" s="254"/>
      <c r="AL65" s="258"/>
      <c r="AM65" s="153"/>
      <c r="AN65" s="254"/>
      <c r="AO65" s="254"/>
      <c r="AP65" s="254"/>
      <c r="AQ65" s="272">
        <f t="shared" si="17"/>
        <v>0</v>
      </c>
      <c r="AR65" s="259"/>
      <c r="AS65" s="260"/>
      <c r="AT65" s="260"/>
      <c r="AU65" s="249"/>
      <c r="AV65" s="165"/>
      <c r="AW65" s="165"/>
      <c r="AX65" s="165"/>
      <c r="AY65" s="165"/>
      <c r="AZ65" s="165">
        <f t="shared" si="19"/>
        <v>0</v>
      </c>
    </row>
    <row r="66" spans="1:53" s="46" customFormat="1">
      <c r="A66" s="248">
        <v>62</v>
      </c>
      <c r="B66" s="248">
        <v>62</v>
      </c>
      <c r="C66" s="248" t="s">
        <v>19</v>
      </c>
      <c r="D66" s="248">
        <f>3+4+3+4</f>
        <v>14</v>
      </c>
      <c r="E66" s="249">
        <f>1</f>
        <v>1</v>
      </c>
      <c r="F66" s="248">
        <f>1+1+2+1</f>
        <v>5</v>
      </c>
      <c r="G66" s="262">
        <f>1+1</f>
        <v>2</v>
      </c>
      <c r="H66" s="250">
        <f t="shared" si="11"/>
        <v>22</v>
      </c>
      <c r="I66" s="248"/>
      <c r="J66" s="248"/>
      <c r="K66" s="248"/>
      <c r="L66" s="251">
        <f t="shared" si="12"/>
        <v>0</v>
      </c>
      <c r="M66" s="252"/>
      <c r="N66" s="252"/>
      <c r="O66" s="252"/>
      <c r="P66" s="252"/>
      <c r="Q66" s="252"/>
      <c r="R66" s="253"/>
      <c r="S66" s="252"/>
      <c r="T66" s="254"/>
      <c r="U66" s="254"/>
      <c r="V66" s="254"/>
      <c r="W66" s="254"/>
      <c r="X66" s="255">
        <f t="shared" si="13"/>
        <v>0</v>
      </c>
      <c r="Y66" s="254"/>
      <c r="Z66" s="254"/>
      <c r="AA66" s="254"/>
      <c r="AB66" s="254"/>
      <c r="AC66" s="256"/>
      <c r="AD66" s="254"/>
      <c r="AE66" s="254"/>
      <c r="AF66" s="254"/>
      <c r="AG66" s="254"/>
      <c r="AH66" s="257"/>
      <c r="AI66" s="162"/>
      <c r="AJ66" s="254"/>
      <c r="AK66" s="254"/>
      <c r="AL66" s="258"/>
      <c r="AM66" s="153"/>
      <c r="AN66" s="254"/>
      <c r="AO66" s="254"/>
      <c r="AP66" s="254"/>
      <c r="AQ66" s="272">
        <f t="shared" si="17"/>
        <v>0</v>
      </c>
      <c r="AR66" s="259"/>
      <c r="AS66" s="260"/>
      <c r="AT66" s="260"/>
      <c r="AU66" s="249"/>
      <c r="AV66" s="165"/>
      <c r="AW66" s="165"/>
      <c r="AX66" s="165"/>
      <c r="AY66" s="165">
        <v>2</v>
      </c>
      <c r="AZ66" s="165">
        <f t="shared" si="19"/>
        <v>2</v>
      </c>
      <c r="BA66" s="46" t="s">
        <v>2221</v>
      </c>
    </row>
    <row r="67" spans="1:53" s="46" customFormat="1">
      <c r="A67" s="248">
        <v>63</v>
      </c>
      <c r="B67" s="248">
        <v>63</v>
      </c>
      <c r="C67" s="248" t="s">
        <v>2032</v>
      </c>
      <c r="D67" s="248">
        <v>1</v>
      </c>
      <c r="E67" s="249"/>
      <c r="F67" s="248"/>
      <c r="G67" s="249"/>
      <c r="H67" s="250">
        <f t="shared" si="11"/>
        <v>1</v>
      </c>
      <c r="I67" s="248"/>
      <c r="J67" s="248"/>
      <c r="K67" s="248"/>
      <c r="L67" s="251">
        <f t="shared" si="12"/>
        <v>0</v>
      </c>
      <c r="M67" s="252"/>
      <c r="N67" s="252"/>
      <c r="O67" s="252"/>
      <c r="P67" s="252"/>
      <c r="Q67" s="252"/>
      <c r="R67" s="253"/>
      <c r="S67" s="252"/>
      <c r="T67" s="254"/>
      <c r="U67" s="254"/>
      <c r="V67" s="254"/>
      <c r="W67" s="254"/>
      <c r="X67" s="255">
        <f t="shared" si="13"/>
        <v>0</v>
      </c>
      <c r="Y67" s="254"/>
      <c r="Z67" s="254"/>
      <c r="AA67" s="254"/>
      <c r="AB67" s="254"/>
      <c r="AC67" s="256"/>
      <c r="AD67" s="254"/>
      <c r="AE67" s="254"/>
      <c r="AF67" s="254"/>
      <c r="AG67" s="254"/>
      <c r="AH67" s="257"/>
      <c r="AI67" s="162"/>
      <c r="AJ67" s="254"/>
      <c r="AK67" s="254"/>
      <c r="AL67" s="258"/>
      <c r="AM67" s="153"/>
      <c r="AN67" s="254"/>
      <c r="AO67" s="254"/>
      <c r="AP67" s="254"/>
      <c r="AQ67" s="272">
        <f t="shared" si="17"/>
        <v>0</v>
      </c>
      <c r="AR67" s="259"/>
      <c r="AS67" s="260"/>
      <c r="AT67" s="260"/>
      <c r="AU67" s="249"/>
      <c r="AV67" s="165"/>
      <c r="AW67" s="165"/>
      <c r="AX67" s="165"/>
      <c r="AY67" s="165"/>
      <c r="AZ67" s="165">
        <f t="shared" si="19"/>
        <v>0</v>
      </c>
    </row>
    <row r="68" spans="1:53" s="46" customFormat="1">
      <c r="A68" s="248">
        <v>64</v>
      </c>
      <c r="B68" s="248">
        <v>64</v>
      </c>
      <c r="C68" s="248" t="s">
        <v>2029</v>
      </c>
      <c r="D68" s="248">
        <v>1</v>
      </c>
      <c r="E68" s="249">
        <v>2</v>
      </c>
      <c r="F68" s="248"/>
      <c r="G68" s="249"/>
      <c r="H68" s="250">
        <f t="shared" si="11"/>
        <v>3</v>
      </c>
      <c r="I68" s="248"/>
      <c r="J68" s="248"/>
      <c r="K68" s="248"/>
      <c r="L68" s="251">
        <f t="shared" si="12"/>
        <v>0</v>
      </c>
      <c r="M68" s="252"/>
      <c r="N68" s="252"/>
      <c r="O68" s="252"/>
      <c r="P68" s="252"/>
      <c r="Q68" s="252"/>
      <c r="R68" s="253"/>
      <c r="S68" s="252"/>
      <c r="T68" s="254"/>
      <c r="U68" s="254"/>
      <c r="V68" s="254"/>
      <c r="W68" s="254"/>
      <c r="X68" s="255">
        <f t="shared" si="13"/>
        <v>0</v>
      </c>
      <c r="Y68" s="254"/>
      <c r="Z68" s="254"/>
      <c r="AA68" s="254"/>
      <c r="AB68" s="254"/>
      <c r="AC68" s="256"/>
      <c r="AD68" s="254"/>
      <c r="AE68" s="254"/>
      <c r="AF68" s="254"/>
      <c r="AG68" s="254"/>
      <c r="AH68" s="257"/>
      <c r="AI68" s="162"/>
      <c r="AJ68" s="254"/>
      <c r="AK68" s="254"/>
      <c r="AL68" s="258"/>
      <c r="AM68" s="153"/>
      <c r="AN68" s="254"/>
      <c r="AO68" s="254"/>
      <c r="AP68" s="254"/>
      <c r="AQ68" s="272">
        <f t="shared" si="17"/>
        <v>0</v>
      </c>
      <c r="AR68" s="259"/>
      <c r="AS68" s="260"/>
      <c r="AT68" s="260"/>
      <c r="AU68" s="249"/>
      <c r="AV68" s="165"/>
      <c r="AW68" s="165"/>
      <c r="AX68" s="165"/>
      <c r="AY68" s="165"/>
      <c r="AZ68" s="165">
        <f t="shared" si="19"/>
        <v>0</v>
      </c>
    </row>
    <row r="69" spans="1:53" s="46" customFormat="1">
      <c r="A69" s="248">
        <v>65</v>
      </c>
      <c r="B69" s="248">
        <v>65</v>
      </c>
      <c r="C69" s="248" t="s">
        <v>175</v>
      </c>
      <c r="D69" s="248">
        <v>2</v>
      </c>
      <c r="E69" s="249">
        <v>1</v>
      </c>
      <c r="F69" s="248"/>
      <c r="G69" s="249"/>
      <c r="H69" s="250">
        <f t="shared" si="11"/>
        <v>3</v>
      </c>
      <c r="I69" s="248"/>
      <c r="J69" s="248"/>
      <c r="K69" s="248"/>
      <c r="L69" s="251">
        <f t="shared" si="12"/>
        <v>0</v>
      </c>
      <c r="M69" s="252"/>
      <c r="N69" s="252"/>
      <c r="O69" s="252"/>
      <c r="P69" s="252"/>
      <c r="Q69" s="252"/>
      <c r="R69" s="253"/>
      <c r="S69" s="252"/>
      <c r="T69" s="254"/>
      <c r="U69" s="254"/>
      <c r="V69" s="254"/>
      <c r="W69" s="254"/>
      <c r="X69" s="255">
        <f t="shared" si="13"/>
        <v>0</v>
      </c>
      <c r="Y69" s="254"/>
      <c r="Z69" s="254"/>
      <c r="AA69" s="254"/>
      <c r="AB69" s="254"/>
      <c r="AC69" s="256"/>
      <c r="AD69" s="254"/>
      <c r="AE69" s="254"/>
      <c r="AF69" s="254"/>
      <c r="AG69" s="254"/>
      <c r="AH69" s="257"/>
      <c r="AI69" s="162"/>
      <c r="AJ69" s="254"/>
      <c r="AK69" s="254"/>
      <c r="AL69" s="258"/>
      <c r="AM69" s="153"/>
      <c r="AN69" s="254"/>
      <c r="AO69" s="254"/>
      <c r="AP69" s="254"/>
      <c r="AQ69" s="272">
        <f t="shared" si="17"/>
        <v>0</v>
      </c>
      <c r="AR69" s="259"/>
      <c r="AS69" s="260"/>
      <c r="AT69" s="260"/>
      <c r="AU69" s="249"/>
      <c r="AV69" s="165"/>
      <c r="AW69" s="165"/>
      <c r="AX69" s="165"/>
      <c r="AY69" s="165"/>
      <c r="AZ69" s="165">
        <f t="shared" si="19"/>
        <v>0</v>
      </c>
    </row>
    <row r="70" spans="1:53" s="46" customFormat="1">
      <c r="A70" s="248">
        <v>66</v>
      </c>
      <c r="B70" s="248">
        <v>66</v>
      </c>
      <c r="C70" s="248" t="s">
        <v>28</v>
      </c>
      <c r="D70" s="248">
        <v>1</v>
      </c>
      <c r="E70" s="249"/>
      <c r="F70" s="248"/>
      <c r="G70" s="249"/>
      <c r="H70" s="250">
        <f t="shared" si="11"/>
        <v>1</v>
      </c>
      <c r="I70" s="248"/>
      <c r="J70" s="248"/>
      <c r="K70" s="248"/>
      <c r="L70" s="251">
        <f t="shared" si="12"/>
        <v>0</v>
      </c>
      <c r="M70" s="252"/>
      <c r="N70" s="252"/>
      <c r="O70" s="252"/>
      <c r="P70" s="252"/>
      <c r="Q70" s="252"/>
      <c r="R70" s="253"/>
      <c r="S70" s="252"/>
      <c r="T70" s="254"/>
      <c r="U70" s="254"/>
      <c r="V70" s="254"/>
      <c r="W70" s="254"/>
      <c r="X70" s="255">
        <f t="shared" si="13"/>
        <v>0</v>
      </c>
      <c r="Y70" s="254"/>
      <c r="Z70" s="254"/>
      <c r="AA70" s="254"/>
      <c r="AB70" s="254"/>
      <c r="AC70" s="256"/>
      <c r="AD70" s="254"/>
      <c r="AE70" s="254"/>
      <c r="AF70" s="254"/>
      <c r="AG70" s="254"/>
      <c r="AH70" s="257"/>
      <c r="AI70" s="162"/>
      <c r="AJ70" s="254"/>
      <c r="AK70" s="254"/>
      <c r="AL70" s="258"/>
      <c r="AM70" s="153"/>
      <c r="AN70" s="254"/>
      <c r="AO70" s="254"/>
      <c r="AP70" s="254"/>
      <c r="AQ70" s="272">
        <f t="shared" si="17"/>
        <v>0</v>
      </c>
      <c r="AR70" s="259"/>
      <c r="AS70" s="260"/>
      <c r="AT70" s="260"/>
      <c r="AU70" s="249"/>
      <c r="AV70" s="165"/>
      <c r="AW70" s="165"/>
      <c r="AX70" s="165"/>
      <c r="AY70" s="165"/>
      <c r="AZ70" s="165">
        <f t="shared" si="19"/>
        <v>0</v>
      </c>
    </row>
    <row r="71" spans="1:53" s="46" customFormat="1">
      <c r="A71" s="248">
        <v>67</v>
      </c>
      <c r="B71" s="248">
        <v>67</v>
      </c>
      <c r="C71" s="248" t="s">
        <v>11</v>
      </c>
      <c r="D71" s="248">
        <v>2</v>
      </c>
      <c r="E71" s="249"/>
      <c r="F71" s="248"/>
      <c r="G71" s="249"/>
      <c r="H71" s="250">
        <f t="shared" si="11"/>
        <v>2</v>
      </c>
      <c r="I71" s="248"/>
      <c r="J71" s="248"/>
      <c r="K71" s="248"/>
      <c r="L71" s="251">
        <f t="shared" si="12"/>
        <v>0</v>
      </c>
      <c r="M71" s="252"/>
      <c r="N71" s="252"/>
      <c r="O71" s="252"/>
      <c r="P71" s="252"/>
      <c r="Q71" s="252"/>
      <c r="R71" s="253"/>
      <c r="S71" s="252"/>
      <c r="T71" s="254"/>
      <c r="U71" s="254"/>
      <c r="V71" s="254"/>
      <c r="W71" s="254"/>
      <c r="X71" s="255">
        <f t="shared" si="13"/>
        <v>0</v>
      </c>
      <c r="Y71" s="254"/>
      <c r="Z71" s="254"/>
      <c r="AA71" s="254"/>
      <c r="AB71" s="254"/>
      <c r="AC71" s="256"/>
      <c r="AD71" s="254"/>
      <c r="AE71" s="254"/>
      <c r="AF71" s="254"/>
      <c r="AG71" s="254"/>
      <c r="AH71" s="257"/>
      <c r="AI71" s="162"/>
      <c r="AJ71" s="254"/>
      <c r="AK71" s="254"/>
      <c r="AL71" s="258"/>
      <c r="AM71" s="153"/>
      <c r="AN71" s="254"/>
      <c r="AO71" s="254"/>
      <c r="AP71" s="254"/>
      <c r="AQ71" s="272">
        <f t="shared" si="17"/>
        <v>0</v>
      </c>
      <c r="AR71" s="259"/>
      <c r="AS71" s="260"/>
      <c r="AT71" s="260"/>
      <c r="AU71" s="249"/>
      <c r="AV71" s="165"/>
      <c r="AW71" s="165"/>
      <c r="AX71" s="165"/>
      <c r="AY71" s="165"/>
      <c r="AZ71" s="165">
        <f t="shared" si="19"/>
        <v>0</v>
      </c>
    </row>
    <row r="72" spans="1:53" s="93" customFormat="1">
      <c r="A72" s="247">
        <v>68</v>
      </c>
      <c r="B72" s="247">
        <v>68</v>
      </c>
      <c r="C72" s="247" t="s">
        <v>12</v>
      </c>
      <c r="D72" s="247"/>
      <c r="E72" s="262"/>
      <c r="F72" s="247"/>
      <c r="G72" s="262">
        <v>3</v>
      </c>
      <c r="H72" s="263">
        <f t="shared" si="11"/>
        <v>3</v>
      </c>
      <c r="I72" s="247"/>
      <c r="J72" s="247"/>
      <c r="K72" s="247"/>
      <c r="L72" s="264">
        <f t="shared" si="12"/>
        <v>0</v>
      </c>
      <c r="M72" s="265"/>
      <c r="N72" s="265"/>
      <c r="O72" s="265"/>
      <c r="P72" s="265"/>
      <c r="Q72" s="265"/>
      <c r="R72" s="266"/>
      <c r="S72" s="265"/>
      <c r="T72" s="267"/>
      <c r="U72" s="267"/>
      <c r="V72" s="267"/>
      <c r="W72" s="267"/>
      <c r="X72" s="289">
        <f t="shared" si="13"/>
        <v>0</v>
      </c>
      <c r="Y72" s="267"/>
      <c r="Z72" s="267"/>
      <c r="AA72" s="267"/>
      <c r="AB72" s="267"/>
      <c r="AC72" s="268"/>
      <c r="AD72" s="267"/>
      <c r="AE72" s="267"/>
      <c r="AF72" s="267"/>
      <c r="AG72" s="267"/>
      <c r="AH72" s="269"/>
      <c r="AI72" s="270"/>
      <c r="AJ72" s="267"/>
      <c r="AK72" s="267"/>
      <c r="AL72" s="271"/>
      <c r="AM72" s="272"/>
      <c r="AN72" s="267"/>
      <c r="AO72" s="267"/>
      <c r="AP72" s="267"/>
      <c r="AQ72" s="272">
        <f t="shared" si="17"/>
        <v>0</v>
      </c>
      <c r="AR72" s="273"/>
      <c r="AS72" s="274"/>
      <c r="AT72" s="274"/>
      <c r="AU72" s="262"/>
      <c r="AV72" s="117"/>
      <c r="AW72" s="117"/>
      <c r="AX72" s="117"/>
      <c r="AY72" s="117">
        <v>3</v>
      </c>
      <c r="AZ72" s="117">
        <f t="shared" si="19"/>
        <v>3</v>
      </c>
      <c r="BA72" s="96" t="s">
        <v>2286</v>
      </c>
    </row>
    <row r="73" spans="1:53" s="46" customFormat="1">
      <c r="A73" s="248">
        <v>69</v>
      </c>
      <c r="B73" s="248">
        <v>69</v>
      </c>
      <c r="C73" s="248" t="s">
        <v>2484</v>
      </c>
      <c r="D73" s="248"/>
      <c r="E73" s="249"/>
      <c r="F73" s="248"/>
      <c r="G73" s="249"/>
      <c r="H73" s="250">
        <f t="shared" si="11"/>
        <v>0</v>
      </c>
      <c r="I73" s="248"/>
      <c r="J73" s="248"/>
      <c r="K73" s="248"/>
      <c r="L73" s="251">
        <f t="shared" si="12"/>
        <v>0</v>
      </c>
      <c r="M73" s="252"/>
      <c r="N73" s="252"/>
      <c r="O73" s="252"/>
      <c r="P73" s="252"/>
      <c r="Q73" s="252"/>
      <c r="R73" s="253"/>
      <c r="S73" s="252"/>
      <c r="T73" s="254"/>
      <c r="U73" s="254"/>
      <c r="V73" s="254"/>
      <c r="W73" s="254"/>
      <c r="X73" s="255">
        <f t="shared" si="13"/>
        <v>0</v>
      </c>
      <c r="Y73" s="254"/>
      <c r="Z73" s="254"/>
      <c r="AA73" s="254"/>
      <c r="AB73" s="254"/>
      <c r="AC73" s="256"/>
      <c r="AD73" s="254"/>
      <c r="AE73" s="254"/>
      <c r="AF73" s="254"/>
      <c r="AG73" s="254"/>
      <c r="AH73" s="257"/>
      <c r="AI73" s="162"/>
      <c r="AJ73" s="254"/>
      <c r="AK73" s="254"/>
      <c r="AL73" s="258"/>
      <c r="AM73" s="153"/>
      <c r="AN73" s="254"/>
      <c r="AO73" s="254"/>
      <c r="AP73" s="254"/>
      <c r="AQ73" s="272">
        <f t="shared" si="17"/>
        <v>0</v>
      </c>
      <c r="AR73" s="259"/>
      <c r="AS73" s="260"/>
      <c r="AT73" s="260"/>
      <c r="AU73" s="249"/>
      <c r="AV73" s="165"/>
      <c r="AW73" s="165"/>
      <c r="AX73" s="165"/>
      <c r="AY73" s="165"/>
      <c r="AZ73" s="165">
        <f t="shared" si="19"/>
        <v>0</v>
      </c>
    </row>
    <row r="74" spans="1:53" s="46" customFormat="1">
      <c r="A74" s="248">
        <v>70</v>
      </c>
      <c r="B74" s="248">
        <v>70</v>
      </c>
      <c r="C74" s="248" t="s">
        <v>24</v>
      </c>
      <c r="D74" s="248"/>
      <c r="E74" s="249"/>
      <c r="F74" s="248"/>
      <c r="G74" s="249"/>
      <c r="H74" s="250">
        <f t="shared" si="11"/>
        <v>0</v>
      </c>
      <c r="I74" s="248"/>
      <c r="J74" s="248"/>
      <c r="K74" s="248"/>
      <c r="L74" s="251">
        <f t="shared" si="12"/>
        <v>0</v>
      </c>
      <c r="M74" s="252"/>
      <c r="N74" s="252"/>
      <c r="O74" s="252"/>
      <c r="P74" s="252"/>
      <c r="Q74" s="252"/>
      <c r="R74" s="253"/>
      <c r="S74" s="252"/>
      <c r="T74" s="254"/>
      <c r="U74" s="254"/>
      <c r="V74" s="254"/>
      <c r="W74" s="254"/>
      <c r="X74" s="255">
        <f t="shared" si="13"/>
        <v>0</v>
      </c>
      <c r="Y74" s="254"/>
      <c r="Z74" s="254"/>
      <c r="AA74" s="254"/>
      <c r="AB74" s="254"/>
      <c r="AC74" s="256"/>
      <c r="AD74" s="254"/>
      <c r="AE74" s="254"/>
      <c r="AF74" s="254"/>
      <c r="AG74" s="254"/>
      <c r="AH74" s="257"/>
      <c r="AI74" s="162"/>
      <c r="AJ74" s="254"/>
      <c r="AK74" s="254"/>
      <c r="AL74" s="258"/>
      <c r="AM74" s="153"/>
      <c r="AN74" s="254"/>
      <c r="AO74" s="254"/>
      <c r="AP74" s="254"/>
      <c r="AQ74" s="272">
        <f t="shared" si="17"/>
        <v>0</v>
      </c>
      <c r="AR74" s="259"/>
      <c r="AS74" s="260"/>
      <c r="AT74" s="260"/>
      <c r="AU74" s="249"/>
      <c r="AV74" s="165"/>
      <c r="AW74" s="165"/>
      <c r="AX74" s="165"/>
      <c r="AY74" s="165"/>
      <c r="AZ74" s="165">
        <f t="shared" si="19"/>
        <v>0</v>
      </c>
    </row>
    <row r="75" spans="1:53" s="46" customFormat="1">
      <c r="A75" s="248">
        <v>71</v>
      </c>
      <c r="B75" s="248">
        <v>71</v>
      </c>
      <c r="C75" s="248" t="s">
        <v>30</v>
      </c>
      <c r="D75" s="248"/>
      <c r="E75" s="249"/>
      <c r="F75" s="248"/>
      <c r="G75" s="249"/>
      <c r="H75" s="250">
        <f t="shared" si="11"/>
        <v>0</v>
      </c>
      <c r="I75" s="248"/>
      <c r="J75" s="248"/>
      <c r="K75" s="248"/>
      <c r="L75" s="251">
        <f t="shared" si="12"/>
        <v>0</v>
      </c>
      <c r="M75" s="252"/>
      <c r="N75" s="252"/>
      <c r="O75" s="252"/>
      <c r="P75" s="252"/>
      <c r="Q75" s="252"/>
      <c r="R75" s="253"/>
      <c r="S75" s="252"/>
      <c r="T75" s="254"/>
      <c r="U75" s="254"/>
      <c r="V75" s="254"/>
      <c r="W75" s="254"/>
      <c r="X75" s="255">
        <f t="shared" si="13"/>
        <v>0</v>
      </c>
      <c r="Y75" s="254"/>
      <c r="Z75" s="254"/>
      <c r="AA75" s="254"/>
      <c r="AB75" s="254"/>
      <c r="AC75" s="256"/>
      <c r="AD75" s="254"/>
      <c r="AE75" s="254"/>
      <c r="AF75" s="254"/>
      <c r="AG75" s="254"/>
      <c r="AH75" s="257"/>
      <c r="AI75" s="162"/>
      <c r="AJ75" s="254"/>
      <c r="AK75" s="254"/>
      <c r="AL75" s="258"/>
      <c r="AM75" s="153"/>
      <c r="AN75" s="254"/>
      <c r="AO75" s="254"/>
      <c r="AP75" s="254"/>
      <c r="AQ75" s="272">
        <f t="shared" si="17"/>
        <v>0</v>
      </c>
      <c r="AR75" s="259"/>
      <c r="AS75" s="260"/>
      <c r="AT75" s="260"/>
      <c r="AU75" s="249"/>
      <c r="AV75" s="165"/>
      <c r="AW75" s="165"/>
      <c r="AX75" s="165"/>
      <c r="AY75" s="165"/>
      <c r="AZ75" s="165">
        <f t="shared" si="19"/>
        <v>0</v>
      </c>
    </row>
    <row r="76" spans="1:53" s="93" customFormat="1">
      <c r="A76" s="247">
        <v>72</v>
      </c>
      <c r="B76" s="247">
        <v>72</v>
      </c>
      <c r="C76" s="247" t="s">
        <v>30</v>
      </c>
      <c r="D76" s="247">
        <v>1</v>
      </c>
      <c r="E76" s="262"/>
      <c r="F76" s="247"/>
      <c r="G76" s="262"/>
      <c r="H76" s="263">
        <f t="shared" si="11"/>
        <v>1</v>
      </c>
      <c r="I76" s="247"/>
      <c r="J76" s="247"/>
      <c r="K76" s="247"/>
      <c r="L76" s="264">
        <f t="shared" si="12"/>
        <v>0</v>
      </c>
      <c r="M76" s="265"/>
      <c r="N76" s="265"/>
      <c r="O76" s="265"/>
      <c r="P76" s="265"/>
      <c r="Q76" s="265"/>
      <c r="R76" s="266"/>
      <c r="S76" s="265"/>
      <c r="T76" s="267"/>
      <c r="U76" s="267"/>
      <c r="V76" s="267"/>
      <c r="W76" s="267"/>
      <c r="X76" s="289">
        <f t="shared" si="13"/>
        <v>0</v>
      </c>
      <c r="Y76" s="267"/>
      <c r="Z76" s="267"/>
      <c r="AA76" s="267"/>
      <c r="AB76" s="267"/>
      <c r="AC76" s="268"/>
      <c r="AD76" s="267"/>
      <c r="AE76" s="267"/>
      <c r="AF76" s="267"/>
      <c r="AG76" s="267"/>
      <c r="AH76" s="269"/>
      <c r="AI76" s="270"/>
      <c r="AJ76" s="267"/>
      <c r="AK76" s="267"/>
      <c r="AL76" s="271"/>
      <c r="AM76" s="272"/>
      <c r="AN76" s="267">
        <v>1</v>
      </c>
      <c r="AO76" s="267"/>
      <c r="AP76" s="267"/>
      <c r="AQ76" s="272">
        <f t="shared" si="17"/>
        <v>1</v>
      </c>
      <c r="AR76" s="273"/>
      <c r="AS76" s="274"/>
      <c r="AT76" s="274"/>
      <c r="AU76" s="262"/>
      <c r="AV76" s="117"/>
      <c r="AW76" s="117"/>
      <c r="AX76" s="117"/>
      <c r="AY76" s="117"/>
      <c r="AZ76" s="117">
        <f t="shared" si="19"/>
        <v>0</v>
      </c>
    </row>
    <row r="77" spans="1:53" s="93" customFormat="1">
      <c r="A77" s="247">
        <v>73</v>
      </c>
      <c r="B77" s="247">
        <v>73</v>
      </c>
      <c r="C77" s="247" t="s">
        <v>174</v>
      </c>
      <c r="D77" s="247"/>
      <c r="E77" s="262"/>
      <c r="F77" s="247">
        <v>2</v>
      </c>
      <c r="G77" s="262"/>
      <c r="H77" s="263">
        <f t="shared" si="11"/>
        <v>2</v>
      </c>
      <c r="I77" s="247"/>
      <c r="J77" s="247"/>
      <c r="K77" s="247"/>
      <c r="L77" s="264">
        <f t="shared" si="12"/>
        <v>0</v>
      </c>
      <c r="M77" s="265"/>
      <c r="N77" s="265"/>
      <c r="O77" s="265"/>
      <c r="P77" s="265"/>
      <c r="Q77" s="265"/>
      <c r="R77" s="266"/>
      <c r="S77" s="265"/>
      <c r="T77" s="267"/>
      <c r="U77" s="267"/>
      <c r="V77" s="267"/>
      <c r="W77" s="267"/>
      <c r="X77" s="289">
        <f t="shared" si="13"/>
        <v>0</v>
      </c>
      <c r="Y77" s="267"/>
      <c r="Z77" s="267"/>
      <c r="AA77" s="267"/>
      <c r="AB77" s="267"/>
      <c r="AC77" s="268"/>
      <c r="AD77" s="267"/>
      <c r="AE77" s="267"/>
      <c r="AF77" s="267"/>
      <c r="AG77" s="267"/>
      <c r="AH77" s="269"/>
      <c r="AI77" s="270"/>
      <c r="AJ77" s="267"/>
      <c r="AK77" s="267"/>
      <c r="AL77" s="271"/>
      <c r="AM77" s="272"/>
      <c r="AN77" s="267"/>
      <c r="AO77" s="267"/>
      <c r="AP77" s="267"/>
      <c r="AQ77" s="272">
        <f t="shared" si="17"/>
        <v>0</v>
      </c>
      <c r="AR77" s="273"/>
      <c r="AS77" s="274"/>
      <c r="AT77" s="274"/>
      <c r="AU77" s="262"/>
      <c r="AV77" s="117"/>
      <c r="AW77" s="117"/>
      <c r="AX77" s="117"/>
      <c r="AY77" s="117"/>
      <c r="AZ77" s="117">
        <f t="shared" si="19"/>
        <v>0</v>
      </c>
    </row>
    <row r="78" spans="1:53" s="93" customFormat="1">
      <c r="A78" s="247">
        <v>74</v>
      </c>
      <c r="B78" s="247">
        <v>74</v>
      </c>
      <c r="C78" s="247" t="s">
        <v>1768</v>
      </c>
      <c r="D78" s="247"/>
      <c r="E78" s="262"/>
      <c r="F78" s="247">
        <v>1</v>
      </c>
      <c r="G78" s="262"/>
      <c r="H78" s="263">
        <f t="shared" si="11"/>
        <v>1</v>
      </c>
      <c r="I78" s="247"/>
      <c r="J78" s="247"/>
      <c r="K78" s="247"/>
      <c r="L78" s="264">
        <f t="shared" si="12"/>
        <v>0</v>
      </c>
      <c r="M78" s="265"/>
      <c r="N78" s="265"/>
      <c r="O78" s="265"/>
      <c r="P78" s="265"/>
      <c r="Q78" s="265"/>
      <c r="R78" s="266"/>
      <c r="S78" s="265"/>
      <c r="T78" s="267"/>
      <c r="U78" s="267"/>
      <c r="V78" s="267"/>
      <c r="W78" s="267"/>
      <c r="X78" s="289">
        <f t="shared" si="13"/>
        <v>0</v>
      </c>
      <c r="Y78" s="267"/>
      <c r="Z78" s="267"/>
      <c r="AA78" s="267"/>
      <c r="AB78" s="267"/>
      <c r="AC78" s="268"/>
      <c r="AD78" s="267"/>
      <c r="AE78" s="267"/>
      <c r="AF78" s="267"/>
      <c r="AG78" s="267"/>
      <c r="AH78" s="269"/>
      <c r="AI78" s="270"/>
      <c r="AJ78" s="267"/>
      <c r="AK78" s="267"/>
      <c r="AL78" s="271"/>
      <c r="AM78" s="272"/>
      <c r="AN78" s="267"/>
      <c r="AO78" s="267"/>
      <c r="AP78" s="267"/>
      <c r="AQ78" s="272">
        <f t="shared" si="17"/>
        <v>0</v>
      </c>
      <c r="AR78" s="273"/>
      <c r="AS78" s="274"/>
      <c r="AT78" s="274"/>
      <c r="AU78" s="262"/>
      <c r="AV78" s="117"/>
      <c r="AW78" s="117"/>
      <c r="AX78" s="117"/>
      <c r="AY78" s="117"/>
      <c r="AZ78" s="117">
        <f t="shared" si="19"/>
        <v>0</v>
      </c>
    </row>
    <row r="79" spans="1:53" s="93" customFormat="1">
      <c r="A79" s="247">
        <v>75</v>
      </c>
      <c r="B79" s="247">
        <v>75</v>
      </c>
      <c r="C79" s="247" t="s">
        <v>25</v>
      </c>
      <c r="D79" s="247">
        <v>1</v>
      </c>
      <c r="E79" s="262"/>
      <c r="F79" s="247"/>
      <c r="G79" s="262"/>
      <c r="H79" s="263">
        <f t="shared" si="11"/>
        <v>1</v>
      </c>
      <c r="I79" s="247"/>
      <c r="J79" s="247"/>
      <c r="K79" s="247"/>
      <c r="L79" s="264">
        <f t="shared" si="12"/>
        <v>0</v>
      </c>
      <c r="M79" s="265"/>
      <c r="N79" s="265"/>
      <c r="O79" s="265"/>
      <c r="P79" s="265"/>
      <c r="Q79" s="265"/>
      <c r="R79" s="266"/>
      <c r="S79" s="265"/>
      <c r="T79" s="267"/>
      <c r="U79" s="267"/>
      <c r="V79" s="267"/>
      <c r="W79" s="267"/>
      <c r="X79" s="289">
        <f t="shared" si="13"/>
        <v>0</v>
      </c>
      <c r="Y79" s="267"/>
      <c r="Z79" s="267"/>
      <c r="AA79" s="267"/>
      <c r="AB79" s="267"/>
      <c r="AC79" s="268"/>
      <c r="AD79" s="267"/>
      <c r="AE79" s="267"/>
      <c r="AF79" s="267"/>
      <c r="AG79" s="267"/>
      <c r="AH79" s="269"/>
      <c r="AI79" s="270"/>
      <c r="AJ79" s="267"/>
      <c r="AK79" s="267"/>
      <c r="AL79" s="271"/>
      <c r="AM79" s="272"/>
      <c r="AN79" s="267"/>
      <c r="AO79" s="267"/>
      <c r="AP79" s="267"/>
      <c r="AQ79" s="272">
        <f t="shared" si="17"/>
        <v>0</v>
      </c>
      <c r="AR79" s="273"/>
      <c r="AS79" s="274"/>
      <c r="AT79" s="274"/>
      <c r="AU79" s="262"/>
      <c r="AV79" s="117"/>
      <c r="AW79" s="117"/>
      <c r="AX79" s="117"/>
      <c r="AY79" s="117"/>
      <c r="AZ79" s="117">
        <f t="shared" si="19"/>
        <v>0</v>
      </c>
    </row>
    <row r="80" spans="1:53" s="93" customFormat="1">
      <c r="A80" s="247">
        <v>76</v>
      </c>
      <c r="B80" s="247">
        <v>76</v>
      </c>
      <c r="C80" s="247" t="s">
        <v>8</v>
      </c>
      <c r="D80" s="247"/>
      <c r="E80" s="262">
        <v>1</v>
      </c>
      <c r="F80" s="247"/>
      <c r="G80" s="262"/>
      <c r="H80" s="263">
        <f t="shared" si="11"/>
        <v>1</v>
      </c>
      <c r="I80" s="247"/>
      <c r="J80" s="247"/>
      <c r="K80" s="247"/>
      <c r="L80" s="264">
        <f t="shared" si="12"/>
        <v>0</v>
      </c>
      <c r="M80" s="265"/>
      <c r="N80" s="265"/>
      <c r="O80" s="265"/>
      <c r="P80" s="265"/>
      <c r="Q80" s="265"/>
      <c r="R80" s="266"/>
      <c r="S80" s="265"/>
      <c r="T80" s="267"/>
      <c r="U80" s="267"/>
      <c r="V80" s="267"/>
      <c r="W80" s="267"/>
      <c r="X80" s="289">
        <f t="shared" si="13"/>
        <v>0</v>
      </c>
      <c r="Y80" s="267"/>
      <c r="Z80" s="267"/>
      <c r="AA80" s="267"/>
      <c r="AB80" s="267"/>
      <c r="AC80" s="268"/>
      <c r="AD80" s="267"/>
      <c r="AE80" s="267"/>
      <c r="AF80" s="267"/>
      <c r="AG80" s="267"/>
      <c r="AH80" s="269"/>
      <c r="AI80" s="270"/>
      <c r="AJ80" s="267"/>
      <c r="AK80" s="267"/>
      <c r="AL80" s="271"/>
      <c r="AM80" s="272"/>
      <c r="AN80" s="267"/>
      <c r="AO80" s="267"/>
      <c r="AP80" s="267"/>
      <c r="AQ80" s="272">
        <f t="shared" si="17"/>
        <v>0</v>
      </c>
      <c r="AR80" s="273"/>
      <c r="AS80" s="274"/>
      <c r="AT80" s="274"/>
      <c r="AU80" s="262"/>
      <c r="AV80" s="117"/>
      <c r="AW80" s="117"/>
      <c r="AX80" s="117"/>
      <c r="AY80" s="117"/>
      <c r="AZ80" s="117">
        <f t="shared" si="19"/>
        <v>0</v>
      </c>
    </row>
    <row r="81" spans="1:52" s="46" customFormat="1">
      <c r="A81" s="248">
        <v>77</v>
      </c>
      <c r="B81" s="248">
        <v>77</v>
      </c>
      <c r="C81" s="248" t="s">
        <v>12</v>
      </c>
      <c r="D81" s="248"/>
      <c r="E81" s="249"/>
      <c r="F81" s="248"/>
      <c r="G81" s="249"/>
      <c r="H81" s="250">
        <f t="shared" si="11"/>
        <v>0</v>
      </c>
      <c r="I81" s="248"/>
      <c r="J81" s="248"/>
      <c r="K81" s="248"/>
      <c r="L81" s="251">
        <f t="shared" si="12"/>
        <v>0</v>
      </c>
      <c r="M81" s="252"/>
      <c r="N81" s="252"/>
      <c r="O81" s="252"/>
      <c r="P81" s="252"/>
      <c r="Q81" s="252"/>
      <c r="R81" s="253"/>
      <c r="S81" s="252"/>
      <c r="T81" s="254"/>
      <c r="U81" s="254"/>
      <c r="V81" s="254"/>
      <c r="W81" s="254"/>
      <c r="X81" s="255">
        <f t="shared" si="13"/>
        <v>0</v>
      </c>
      <c r="Y81" s="254"/>
      <c r="Z81" s="254"/>
      <c r="AA81" s="254"/>
      <c r="AB81" s="254"/>
      <c r="AC81" s="256"/>
      <c r="AD81" s="254"/>
      <c r="AE81" s="254"/>
      <c r="AF81" s="254"/>
      <c r="AG81" s="254"/>
      <c r="AH81" s="257"/>
      <c r="AI81" s="162"/>
      <c r="AJ81" s="254"/>
      <c r="AK81" s="254"/>
      <c r="AL81" s="258"/>
      <c r="AM81" s="153"/>
      <c r="AN81" s="254"/>
      <c r="AO81" s="254"/>
      <c r="AP81" s="254"/>
      <c r="AQ81" s="272">
        <f t="shared" si="17"/>
        <v>0</v>
      </c>
      <c r="AR81" s="259"/>
      <c r="AS81" s="260"/>
      <c r="AT81" s="260"/>
      <c r="AU81" s="249"/>
      <c r="AV81" s="165"/>
      <c r="AW81" s="165"/>
      <c r="AX81" s="165"/>
      <c r="AY81" s="165"/>
      <c r="AZ81" s="165">
        <f t="shared" si="19"/>
        <v>0</v>
      </c>
    </row>
    <row r="82" spans="1:52" s="93" customFormat="1">
      <c r="A82" s="247">
        <v>78</v>
      </c>
      <c r="B82" s="247">
        <v>78</v>
      </c>
      <c r="C82" s="247" t="s">
        <v>8</v>
      </c>
      <c r="D82" s="247"/>
      <c r="E82" s="262"/>
      <c r="F82" s="247">
        <v>1</v>
      </c>
      <c r="G82" s="262"/>
      <c r="H82" s="263">
        <f t="shared" si="11"/>
        <v>1</v>
      </c>
      <c r="I82" s="247"/>
      <c r="J82" s="247"/>
      <c r="K82" s="247"/>
      <c r="L82" s="264">
        <f t="shared" si="12"/>
        <v>0</v>
      </c>
      <c r="M82" s="265"/>
      <c r="N82" s="265"/>
      <c r="O82" s="265"/>
      <c r="P82" s="265"/>
      <c r="Q82" s="265"/>
      <c r="R82" s="266"/>
      <c r="S82" s="265"/>
      <c r="T82" s="267"/>
      <c r="U82" s="267"/>
      <c r="V82" s="267"/>
      <c r="W82" s="267"/>
      <c r="X82" s="289">
        <f t="shared" si="13"/>
        <v>0</v>
      </c>
      <c r="Y82" s="267"/>
      <c r="Z82" s="267"/>
      <c r="AA82" s="267"/>
      <c r="AB82" s="267"/>
      <c r="AC82" s="268"/>
      <c r="AD82" s="267"/>
      <c r="AE82" s="267"/>
      <c r="AF82" s="267"/>
      <c r="AG82" s="267"/>
      <c r="AH82" s="269"/>
      <c r="AI82" s="270"/>
      <c r="AJ82" s="267"/>
      <c r="AK82" s="267"/>
      <c r="AL82" s="271"/>
      <c r="AM82" s="272"/>
      <c r="AN82" s="267"/>
      <c r="AO82" s="267"/>
      <c r="AP82" s="267"/>
      <c r="AQ82" s="272">
        <f t="shared" si="17"/>
        <v>0</v>
      </c>
      <c r="AR82" s="273"/>
      <c r="AS82" s="274"/>
      <c r="AT82" s="274"/>
      <c r="AU82" s="262"/>
      <c r="AV82" s="117"/>
      <c r="AW82" s="117"/>
      <c r="AX82" s="117"/>
      <c r="AY82" s="117"/>
      <c r="AZ82" s="117">
        <f t="shared" si="19"/>
        <v>0</v>
      </c>
    </row>
    <row r="83" spans="1:52" s="46" customFormat="1">
      <c r="A83" s="248">
        <v>79</v>
      </c>
      <c r="B83" s="248"/>
      <c r="C83" s="248" t="s">
        <v>176</v>
      </c>
      <c r="D83" s="248"/>
      <c r="E83" s="249"/>
      <c r="F83" s="248"/>
      <c r="G83" s="249"/>
      <c r="H83" s="250">
        <f t="shared" si="11"/>
        <v>0</v>
      </c>
      <c r="I83" s="248"/>
      <c r="J83" s="248"/>
      <c r="K83" s="248"/>
      <c r="L83" s="251">
        <f t="shared" si="12"/>
        <v>0</v>
      </c>
      <c r="M83" s="252"/>
      <c r="N83" s="252"/>
      <c r="O83" s="252"/>
      <c r="P83" s="252"/>
      <c r="Q83" s="252"/>
      <c r="R83" s="253"/>
      <c r="S83" s="252"/>
      <c r="T83" s="254"/>
      <c r="U83" s="254"/>
      <c r="V83" s="254"/>
      <c r="W83" s="254"/>
      <c r="X83" s="255">
        <f t="shared" si="13"/>
        <v>0</v>
      </c>
      <c r="Y83" s="254"/>
      <c r="Z83" s="254"/>
      <c r="AA83" s="254"/>
      <c r="AB83" s="254"/>
      <c r="AC83" s="256"/>
      <c r="AD83" s="254"/>
      <c r="AE83" s="254"/>
      <c r="AF83" s="254"/>
      <c r="AG83" s="254"/>
      <c r="AH83" s="257"/>
      <c r="AI83" s="162"/>
      <c r="AJ83" s="254"/>
      <c r="AK83" s="254"/>
      <c r="AL83" s="258"/>
      <c r="AM83" s="153"/>
      <c r="AN83" s="254"/>
      <c r="AO83" s="254"/>
      <c r="AP83" s="254"/>
      <c r="AQ83" s="272">
        <f t="shared" si="17"/>
        <v>0</v>
      </c>
      <c r="AR83" s="259"/>
      <c r="AS83" s="260"/>
      <c r="AT83" s="260"/>
      <c r="AU83" s="249"/>
      <c r="AV83" s="165"/>
      <c r="AW83" s="165"/>
      <c r="AX83" s="165"/>
      <c r="AY83" s="165"/>
      <c r="AZ83" s="165">
        <f t="shared" si="19"/>
        <v>0</v>
      </c>
    </row>
    <row r="84" spans="1:52" s="46" customFormat="1">
      <c r="A84" s="248">
        <v>80</v>
      </c>
      <c r="B84" s="248"/>
      <c r="C84" s="248" t="s">
        <v>181</v>
      </c>
      <c r="D84" s="248"/>
      <c r="E84" s="249"/>
      <c r="F84" s="248"/>
      <c r="G84" s="249"/>
      <c r="H84" s="250"/>
      <c r="I84" s="248"/>
      <c r="J84" s="248"/>
      <c r="K84" s="248"/>
      <c r="L84" s="251"/>
      <c r="M84" s="252"/>
      <c r="N84" s="252"/>
      <c r="O84" s="252"/>
      <c r="P84" s="252"/>
      <c r="Q84" s="252"/>
      <c r="R84" s="253"/>
      <c r="S84" s="252"/>
      <c r="T84" s="254"/>
      <c r="U84" s="254"/>
      <c r="V84" s="254"/>
      <c r="W84" s="254"/>
      <c r="X84" s="255"/>
      <c r="Y84" s="254"/>
      <c r="Z84" s="254"/>
      <c r="AA84" s="254"/>
      <c r="AB84" s="254"/>
      <c r="AC84" s="256"/>
      <c r="AD84" s="254"/>
      <c r="AE84" s="254"/>
      <c r="AF84" s="254"/>
      <c r="AG84" s="254"/>
      <c r="AH84" s="257"/>
      <c r="AI84" s="162"/>
      <c r="AJ84" s="254"/>
      <c r="AK84" s="254"/>
      <c r="AL84" s="258"/>
      <c r="AM84" s="153"/>
      <c r="AN84" s="254"/>
      <c r="AO84" s="254"/>
      <c r="AP84" s="254"/>
      <c r="AQ84" s="272"/>
      <c r="AR84" s="259"/>
      <c r="AS84" s="260"/>
      <c r="AT84" s="260"/>
      <c r="AU84" s="249"/>
      <c r="AV84" s="165"/>
      <c r="AW84" s="165"/>
      <c r="AX84" s="165"/>
      <c r="AY84" s="165"/>
      <c r="AZ84" s="165"/>
    </row>
    <row r="85" spans="1:52" s="46" customFormat="1">
      <c r="A85" s="248">
        <v>81</v>
      </c>
      <c r="B85" s="248"/>
      <c r="C85" s="248" t="s">
        <v>3460</v>
      </c>
      <c r="D85" s="248"/>
      <c r="E85" s="249"/>
      <c r="F85" s="248"/>
      <c r="G85" s="249"/>
      <c r="H85" s="250"/>
      <c r="I85" s="248"/>
      <c r="J85" s="248"/>
      <c r="K85" s="248"/>
      <c r="L85" s="251"/>
      <c r="M85" s="252"/>
      <c r="N85" s="252"/>
      <c r="O85" s="252"/>
      <c r="P85" s="252"/>
      <c r="Q85" s="252"/>
      <c r="R85" s="253"/>
      <c r="S85" s="252"/>
      <c r="T85" s="254"/>
      <c r="U85" s="254"/>
      <c r="V85" s="254"/>
      <c r="W85" s="254"/>
      <c r="X85" s="255"/>
      <c r="Y85" s="254"/>
      <c r="Z85" s="254"/>
      <c r="AA85" s="254"/>
      <c r="AB85" s="254"/>
      <c r="AC85" s="256"/>
      <c r="AD85" s="254"/>
      <c r="AE85" s="254"/>
      <c r="AF85" s="254"/>
      <c r="AG85" s="254"/>
      <c r="AH85" s="257"/>
      <c r="AI85" s="162"/>
      <c r="AJ85" s="254"/>
      <c r="AK85" s="254"/>
      <c r="AL85" s="258"/>
      <c r="AM85" s="153"/>
      <c r="AN85" s="254"/>
      <c r="AO85" s="254"/>
      <c r="AP85" s="254"/>
      <c r="AQ85" s="272"/>
      <c r="AR85" s="259"/>
      <c r="AS85" s="260"/>
      <c r="AT85" s="260"/>
      <c r="AU85" s="249"/>
      <c r="AV85" s="165"/>
      <c r="AW85" s="165"/>
      <c r="AX85" s="165"/>
      <c r="AY85" s="165"/>
      <c r="AZ85" s="165"/>
    </row>
    <row r="86" spans="1:52" s="93" customFormat="1">
      <c r="A86" s="247">
        <v>82</v>
      </c>
      <c r="B86" s="247"/>
      <c r="C86" s="247" t="s">
        <v>4669</v>
      </c>
      <c r="D86" s="247"/>
      <c r="E86" s="262"/>
      <c r="F86" s="247"/>
      <c r="G86" s="262"/>
      <c r="H86" s="263"/>
      <c r="I86" s="247"/>
      <c r="J86" s="247"/>
      <c r="K86" s="247"/>
      <c r="L86" s="264"/>
      <c r="M86" s="265"/>
      <c r="N86" s="265"/>
      <c r="O86" s="265"/>
      <c r="P86" s="265"/>
      <c r="Q86" s="265"/>
      <c r="R86" s="266"/>
      <c r="S86" s="265"/>
      <c r="T86" s="267"/>
      <c r="U86" s="267"/>
      <c r="V86" s="267"/>
      <c r="W86" s="267"/>
      <c r="X86" s="289"/>
      <c r="Y86" s="267"/>
      <c r="Z86" s="267"/>
      <c r="AA86" s="267"/>
      <c r="AB86" s="267"/>
      <c r="AC86" s="268"/>
      <c r="AD86" s="267"/>
      <c r="AE86" s="267"/>
      <c r="AF86" s="267"/>
      <c r="AG86" s="267"/>
      <c r="AH86" s="269"/>
      <c r="AI86" s="270"/>
      <c r="AJ86" s="267"/>
      <c r="AK86" s="267"/>
      <c r="AL86" s="271"/>
      <c r="AM86" s="272"/>
      <c r="AN86" s="267"/>
      <c r="AO86" s="267"/>
      <c r="AP86" s="267"/>
      <c r="AQ86" s="272"/>
      <c r="AR86" s="273"/>
      <c r="AS86" s="274"/>
      <c r="AT86" s="274"/>
      <c r="AU86" s="262"/>
      <c r="AV86" s="117"/>
      <c r="AW86" s="117"/>
      <c r="AX86" s="117"/>
      <c r="AY86" s="117"/>
      <c r="AZ86" s="117"/>
    </row>
    <row r="87" spans="1:52" s="46" customFormat="1">
      <c r="A87" s="248">
        <v>83</v>
      </c>
      <c r="B87" s="248"/>
      <c r="C87" s="248" t="s">
        <v>3092</v>
      </c>
      <c r="D87" s="248"/>
      <c r="E87" s="249"/>
      <c r="F87" s="248"/>
      <c r="G87" s="249"/>
      <c r="H87" s="250"/>
      <c r="I87" s="248"/>
      <c r="J87" s="248"/>
      <c r="K87" s="248"/>
      <c r="L87" s="251"/>
      <c r="M87" s="252"/>
      <c r="N87" s="252"/>
      <c r="O87" s="252"/>
      <c r="P87" s="252"/>
      <c r="Q87" s="252"/>
      <c r="R87" s="253"/>
      <c r="S87" s="252"/>
      <c r="T87" s="254"/>
      <c r="U87" s="254"/>
      <c r="V87" s="254"/>
      <c r="W87" s="254"/>
      <c r="X87" s="255"/>
      <c r="Y87" s="254"/>
      <c r="Z87" s="254"/>
      <c r="AA87" s="254"/>
      <c r="AB87" s="254"/>
      <c r="AC87" s="256"/>
      <c r="AD87" s="254"/>
      <c r="AE87" s="254"/>
      <c r="AF87" s="254"/>
      <c r="AG87" s="254"/>
      <c r="AH87" s="257"/>
      <c r="AI87" s="162"/>
      <c r="AJ87" s="254"/>
      <c r="AK87" s="254"/>
      <c r="AL87" s="258"/>
      <c r="AM87" s="153"/>
      <c r="AN87" s="254"/>
      <c r="AO87" s="254"/>
      <c r="AP87" s="254"/>
      <c r="AQ87" s="272"/>
      <c r="AR87" s="259"/>
      <c r="AS87" s="260"/>
      <c r="AT87" s="260"/>
      <c r="AU87" s="249"/>
      <c r="AV87" s="165"/>
      <c r="AW87" s="165"/>
      <c r="AX87" s="165"/>
      <c r="AY87" s="165"/>
      <c r="AZ87" s="165"/>
    </row>
    <row r="88" spans="1:52" s="46" customFormat="1">
      <c r="A88" s="248">
        <v>84</v>
      </c>
      <c r="B88" s="248"/>
      <c r="C88" s="248" t="s">
        <v>3781</v>
      </c>
      <c r="D88" s="248"/>
      <c r="E88" s="249"/>
      <c r="F88" s="248"/>
      <c r="G88" s="249"/>
      <c r="H88" s="250"/>
      <c r="I88" s="248"/>
      <c r="J88" s="248"/>
      <c r="K88" s="248"/>
      <c r="L88" s="251"/>
      <c r="M88" s="252"/>
      <c r="N88" s="252"/>
      <c r="O88" s="252"/>
      <c r="P88" s="252"/>
      <c r="Q88" s="252"/>
      <c r="R88" s="253"/>
      <c r="S88" s="252"/>
      <c r="T88" s="254"/>
      <c r="U88" s="254"/>
      <c r="V88" s="254"/>
      <c r="W88" s="254"/>
      <c r="X88" s="255"/>
      <c r="Y88" s="254"/>
      <c r="Z88" s="254"/>
      <c r="AA88" s="254"/>
      <c r="AB88" s="254"/>
      <c r="AC88" s="256"/>
      <c r="AD88" s="254"/>
      <c r="AE88" s="254"/>
      <c r="AF88" s="254"/>
      <c r="AG88" s="254"/>
      <c r="AH88" s="257"/>
      <c r="AI88" s="162"/>
      <c r="AJ88" s="254"/>
      <c r="AK88" s="254"/>
      <c r="AL88" s="258"/>
      <c r="AM88" s="153"/>
      <c r="AN88" s="254"/>
      <c r="AO88" s="254"/>
      <c r="AP88" s="254"/>
      <c r="AQ88" s="272"/>
      <c r="AR88" s="259"/>
      <c r="AS88" s="260"/>
      <c r="AT88" s="260"/>
      <c r="AU88" s="249"/>
      <c r="AV88" s="165"/>
      <c r="AW88" s="165"/>
      <c r="AX88" s="165"/>
      <c r="AY88" s="165"/>
      <c r="AZ88" s="165"/>
    </row>
    <row r="89" spans="1:52" s="46" customFormat="1">
      <c r="A89" s="248">
        <v>85</v>
      </c>
      <c r="B89" s="248"/>
      <c r="C89" s="248" t="s">
        <v>3436</v>
      </c>
      <c r="D89" s="248"/>
      <c r="E89" s="249"/>
      <c r="F89" s="248"/>
      <c r="G89" s="249"/>
      <c r="H89" s="250"/>
      <c r="I89" s="248"/>
      <c r="J89" s="248"/>
      <c r="K89" s="248"/>
      <c r="L89" s="251"/>
      <c r="M89" s="252"/>
      <c r="N89" s="252"/>
      <c r="O89" s="252"/>
      <c r="P89" s="252"/>
      <c r="Q89" s="252"/>
      <c r="R89" s="253"/>
      <c r="S89" s="252"/>
      <c r="T89" s="254"/>
      <c r="U89" s="254"/>
      <c r="V89" s="254"/>
      <c r="W89" s="254"/>
      <c r="X89" s="255"/>
      <c r="Y89" s="254"/>
      <c r="Z89" s="254"/>
      <c r="AA89" s="254"/>
      <c r="AB89" s="254"/>
      <c r="AC89" s="256"/>
      <c r="AD89" s="254"/>
      <c r="AE89" s="254"/>
      <c r="AF89" s="254"/>
      <c r="AG89" s="254"/>
      <c r="AH89" s="257"/>
      <c r="AI89" s="162"/>
      <c r="AJ89" s="254"/>
      <c r="AK89" s="254"/>
      <c r="AL89" s="258"/>
      <c r="AM89" s="153"/>
      <c r="AN89" s="254"/>
      <c r="AO89" s="254"/>
      <c r="AP89" s="254"/>
      <c r="AQ89" s="272"/>
      <c r="AR89" s="259"/>
      <c r="AS89" s="260"/>
      <c r="AT89" s="260"/>
      <c r="AU89" s="249"/>
      <c r="AV89" s="165"/>
      <c r="AW89" s="165"/>
      <c r="AX89" s="165"/>
      <c r="AY89" s="165"/>
      <c r="AZ89" s="165"/>
    </row>
    <row r="90" spans="1:52" s="93" customFormat="1">
      <c r="A90" s="247">
        <v>86</v>
      </c>
      <c r="B90" s="247"/>
      <c r="C90" s="247" t="s">
        <v>3321</v>
      </c>
      <c r="D90" s="247"/>
      <c r="E90" s="262"/>
      <c r="F90" s="247"/>
      <c r="G90" s="262"/>
      <c r="H90" s="263"/>
      <c r="I90" s="247"/>
      <c r="J90" s="247"/>
      <c r="K90" s="247"/>
      <c r="L90" s="264"/>
      <c r="M90" s="265"/>
      <c r="N90" s="265"/>
      <c r="O90" s="265"/>
      <c r="P90" s="265"/>
      <c r="Q90" s="265"/>
      <c r="R90" s="266"/>
      <c r="S90" s="265"/>
      <c r="T90" s="267"/>
      <c r="U90" s="267"/>
      <c r="V90" s="267"/>
      <c r="W90" s="267"/>
      <c r="X90" s="289"/>
      <c r="Y90" s="267"/>
      <c r="Z90" s="267"/>
      <c r="AA90" s="267"/>
      <c r="AB90" s="267"/>
      <c r="AC90" s="268"/>
      <c r="AD90" s="267"/>
      <c r="AE90" s="267"/>
      <c r="AF90" s="267"/>
      <c r="AG90" s="267"/>
      <c r="AH90" s="269"/>
      <c r="AI90" s="270"/>
      <c r="AJ90" s="267"/>
      <c r="AK90" s="267"/>
      <c r="AL90" s="271"/>
      <c r="AM90" s="272"/>
      <c r="AN90" s="267"/>
      <c r="AO90" s="267"/>
      <c r="AP90" s="267"/>
      <c r="AQ90" s="272"/>
      <c r="AR90" s="273"/>
      <c r="AS90" s="274"/>
      <c r="AT90" s="274"/>
      <c r="AU90" s="262"/>
      <c r="AV90" s="117"/>
      <c r="AW90" s="117"/>
      <c r="AX90" s="117"/>
      <c r="AY90" s="117"/>
      <c r="AZ90" s="117"/>
    </row>
    <row r="91" spans="1:52" s="46" customFormat="1">
      <c r="A91" s="248">
        <v>87</v>
      </c>
      <c r="B91" s="248"/>
      <c r="C91" s="248" t="s">
        <v>4207</v>
      </c>
      <c r="D91" s="248"/>
      <c r="E91" s="249"/>
      <c r="F91" s="248"/>
      <c r="G91" s="249"/>
      <c r="H91" s="250"/>
      <c r="I91" s="248"/>
      <c r="J91" s="248"/>
      <c r="K91" s="248"/>
      <c r="L91" s="251"/>
      <c r="M91" s="252"/>
      <c r="N91" s="252"/>
      <c r="O91" s="252"/>
      <c r="P91" s="252"/>
      <c r="Q91" s="252"/>
      <c r="R91" s="253"/>
      <c r="S91" s="252"/>
      <c r="T91" s="254"/>
      <c r="U91" s="254"/>
      <c r="V91" s="254"/>
      <c r="W91" s="254"/>
      <c r="X91" s="255"/>
      <c r="Y91" s="254"/>
      <c r="Z91" s="254"/>
      <c r="AA91" s="254"/>
      <c r="AB91" s="254"/>
      <c r="AC91" s="256"/>
      <c r="AD91" s="254"/>
      <c r="AE91" s="254"/>
      <c r="AF91" s="254"/>
      <c r="AG91" s="254"/>
      <c r="AH91" s="257"/>
      <c r="AI91" s="162"/>
      <c r="AJ91" s="254"/>
      <c r="AK91" s="254"/>
      <c r="AL91" s="258"/>
      <c r="AM91" s="153"/>
      <c r="AN91" s="254"/>
      <c r="AO91" s="254"/>
      <c r="AP91" s="254"/>
      <c r="AQ91" s="272"/>
      <c r="AR91" s="259"/>
      <c r="AS91" s="260"/>
      <c r="AT91" s="260"/>
      <c r="AU91" s="249"/>
      <c r="AV91" s="165"/>
      <c r="AW91" s="165"/>
      <c r="AX91" s="165"/>
      <c r="AY91" s="165"/>
      <c r="AZ91" s="165"/>
    </row>
    <row r="92" spans="1:52" s="46" customFormat="1">
      <c r="A92" s="248">
        <v>88</v>
      </c>
      <c r="B92" s="248"/>
      <c r="C92" s="248" t="s">
        <v>4670</v>
      </c>
      <c r="D92" s="248"/>
      <c r="E92" s="249"/>
      <c r="F92" s="248"/>
      <c r="G92" s="249"/>
      <c r="H92" s="250"/>
      <c r="I92" s="248"/>
      <c r="J92" s="248"/>
      <c r="K92" s="248"/>
      <c r="L92" s="251"/>
      <c r="M92" s="252"/>
      <c r="N92" s="252"/>
      <c r="O92" s="252"/>
      <c r="P92" s="252"/>
      <c r="Q92" s="252"/>
      <c r="R92" s="253"/>
      <c r="S92" s="252"/>
      <c r="T92" s="254"/>
      <c r="U92" s="254"/>
      <c r="V92" s="254"/>
      <c r="W92" s="254"/>
      <c r="X92" s="255"/>
      <c r="Y92" s="254"/>
      <c r="Z92" s="254"/>
      <c r="AA92" s="254"/>
      <c r="AB92" s="254"/>
      <c r="AC92" s="256"/>
      <c r="AD92" s="254"/>
      <c r="AE92" s="254"/>
      <c r="AF92" s="254"/>
      <c r="AG92" s="254"/>
      <c r="AH92" s="257"/>
      <c r="AI92" s="162"/>
      <c r="AJ92" s="254"/>
      <c r="AK92" s="254"/>
      <c r="AL92" s="258"/>
      <c r="AM92" s="153"/>
      <c r="AN92" s="254"/>
      <c r="AO92" s="254"/>
      <c r="AP92" s="254"/>
      <c r="AQ92" s="272"/>
      <c r="AR92" s="259"/>
      <c r="AS92" s="260"/>
      <c r="AT92" s="260"/>
      <c r="AU92" s="249"/>
      <c r="AV92" s="165"/>
      <c r="AW92" s="165"/>
      <c r="AX92" s="165"/>
      <c r="AY92" s="165"/>
      <c r="AZ92" s="165"/>
    </row>
    <row r="93" spans="1:52" s="46" customFormat="1">
      <c r="A93" s="248">
        <v>89</v>
      </c>
      <c r="B93" s="248"/>
      <c r="C93" s="248" t="s">
        <v>3414</v>
      </c>
      <c r="D93" s="248"/>
      <c r="E93" s="249"/>
      <c r="F93" s="248"/>
      <c r="G93" s="249"/>
      <c r="H93" s="250"/>
      <c r="I93" s="248"/>
      <c r="J93" s="248"/>
      <c r="K93" s="248"/>
      <c r="L93" s="251"/>
      <c r="M93" s="252"/>
      <c r="N93" s="252"/>
      <c r="O93" s="252"/>
      <c r="P93" s="252"/>
      <c r="Q93" s="252"/>
      <c r="R93" s="253"/>
      <c r="S93" s="252"/>
      <c r="T93" s="254"/>
      <c r="U93" s="254"/>
      <c r="V93" s="254"/>
      <c r="W93" s="254"/>
      <c r="X93" s="255"/>
      <c r="Y93" s="254"/>
      <c r="Z93" s="254"/>
      <c r="AA93" s="254"/>
      <c r="AB93" s="254"/>
      <c r="AC93" s="256"/>
      <c r="AD93" s="254"/>
      <c r="AE93" s="254"/>
      <c r="AF93" s="254"/>
      <c r="AG93" s="254"/>
      <c r="AH93" s="257"/>
      <c r="AI93" s="162"/>
      <c r="AJ93" s="254"/>
      <c r="AK93" s="254"/>
      <c r="AL93" s="258"/>
      <c r="AM93" s="153"/>
      <c r="AN93" s="254"/>
      <c r="AO93" s="254"/>
      <c r="AP93" s="254"/>
      <c r="AQ93" s="272"/>
      <c r="AR93" s="259"/>
      <c r="AS93" s="260"/>
      <c r="AT93" s="260"/>
      <c r="AU93" s="249"/>
      <c r="AV93" s="165"/>
      <c r="AW93" s="165"/>
      <c r="AX93" s="165"/>
      <c r="AY93" s="165"/>
      <c r="AZ93" s="165"/>
    </row>
    <row r="94" spans="1:52" s="93" customFormat="1">
      <c r="A94" s="247">
        <v>90</v>
      </c>
      <c r="B94" s="247"/>
      <c r="C94" s="247" t="s">
        <v>4671</v>
      </c>
      <c r="D94" s="247"/>
      <c r="E94" s="262"/>
      <c r="F94" s="247"/>
      <c r="G94" s="262"/>
      <c r="H94" s="263"/>
      <c r="I94" s="247"/>
      <c r="J94" s="247"/>
      <c r="K94" s="247"/>
      <c r="L94" s="264"/>
      <c r="M94" s="265"/>
      <c r="N94" s="265"/>
      <c r="O94" s="265"/>
      <c r="P94" s="265"/>
      <c r="Q94" s="265"/>
      <c r="R94" s="266"/>
      <c r="S94" s="265"/>
      <c r="T94" s="267"/>
      <c r="U94" s="267"/>
      <c r="V94" s="267"/>
      <c r="W94" s="267"/>
      <c r="X94" s="289"/>
      <c r="Y94" s="267"/>
      <c r="Z94" s="267"/>
      <c r="AA94" s="267"/>
      <c r="AB94" s="267"/>
      <c r="AC94" s="268"/>
      <c r="AD94" s="267"/>
      <c r="AE94" s="267"/>
      <c r="AF94" s="267"/>
      <c r="AG94" s="267"/>
      <c r="AH94" s="269"/>
      <c r="AI94" s="270"/>
      <c r="AJ94" s="267"/>
      <c r="AK94" s="267"/>
      <c r="AL94" s="271"/>
      <c r="AM94" s="272"/>
      <c r="AN94" s="267"/>
      <c r="AO94" s="267"/>
      <c r="AP94" s="267"/>
      <c r="AQ94" s="272"/>
      <c r="AR94" s="273"/>
      <c r="AS94" s="274"/>
      <c r="AT94" s="274"/>
      <c r="AU94" s="262"/>
      <c r="AV94" s="117"/>
      <c r="AW94" s="117"/>
      <c r="AX94" s="117"/>
      <c r="AY94" s="117"/>
      <c r="AZ94" s="117"/>
    </row>
    <row r="95" spans="1:52" s="46" customFormat="1">
      <c r="A95" s="248">
        <v>91</v>
      </c>
      <c r="B95" s="248"/>
      <c r="C95" s="248" t="s">
        <v>4672</v>
      </c>
      <c r="D95" s="248"/>
      <c r="E95" s="249"/>
      <c r="F95" s="248"/>
      <c r="G95" s="249"/>
      <c r="H95" s="250"/>
      <c r="I95" s="248"/>
      <c r="J95" s="248"/>
      <c r="K95" s="248"/>
      <c r="L95" s="251"/>
      <c r="M95" s="252"/>
      <c r="N95" s="252"/>
      <c r="O95" s="252"/>
      <c r="P95" s="252"/>
      <c r="Q95" s="252"/>
      <c r="R95" s="253"/>
      <c r="S95" s="252"/>
      <c r="T95" s="254"/>
      <c r="U95" s="254"/>
      <c r="V95" s="254"/>
      <c r="W95" s="254"/>
      <c r="X95" s="255"/>
      <c r="Y95" s="254"/>
      <c r="Z95" s="254"/>
      <c r="AA95" s="254"/>
      <c r="AB95" s="254"/>
      <c r="AC95" s="256"/>
      <c r="AD95" s="254"/>
      <c r="AE95" s="254"/>
      <c r="AF95" s="254"/>
      <c r="AG95" s="254"/>
      <c r="AH95" s="257"/>
      <c r="AI95" s="162"/>
      <c r="AJ95" s="254"/>
      <c r="AK95" s="254"/>
      <c r="AL95" s="258"/>
      <c r="AM95" s="153"/>
      <c r="AN95" s="254"/>
      <c r="AO95" s="254"/>
      <c r="AP95" s="254"/>
      <c r="AQ95" s="272"/>
      <c r="AR95" s="259"/>
      <c r="AS95" s="260"/>
      <c r="AT95" s="260"/>
      <c r="AU95" s="249"/>
      <c r="AV95" s="165"/>
      <c r="AW95" s="165"/>
      <c r="AX95" s="165"/>
      <c r="AY95" s="165"/>
      <c r="AZ95" s="165"/>
    </row>
    <row r="96" spans="1:52" s="46" customFormat="1">
      <c r="A96" s="248">
        <v>92</v>
      </c>
      <c r="B96" s="248"/>
      <c r="C96" s="248" t="s">
        <v>4673</v>
      </c>
      <c r="D96" s="248"/>
      <c r="E96" s="249"/>
      <c r="F96" s="248"/>
      <c r="G96" s="249"/>
      <c r="H96" s="250"/>
      <c r="I96" s="248"/>
      <c r="J96" s="248"/>
      <c r="K96" s="248"/>
      <c r="L96" s="251"/>
      <c r="M96" s="252"/>
      <c r="N96" s="252"/>
      <c r="O96" s="252"/>
      <c r="P96" s="252"/>
      <c r="Q96" s="252"/>
      <c r="R96" s="253"/>
      <c r="S96" s="252"/>
      <c r="T96" s="254"/>
      <c r="U96" s="254"/>
      <c r="V96" s="254"/>
      <c r="W96" s="254"/>
      <c r="X96" s="255"/>
      <c r="Y96" s="254"/>
      <c r="Z96" s="254"/>
      <c r="AA96" s="254"/>
      <c r="AB96" s="254"/>
      <c r="AC96" s="256"/>
      <c r="AD96" s="254"/>
      <c r="AE96" s="254"/>
      <c r="AF96" s="254"/>
      <c r="AG96" s="254"/>
      <c r="AH96" s="257"/>
      <c r="AI96" s="162"/>
      <c r="AJ96" s="254"/>
      <c r="AK96" s="254"/>
      <c r="AL96" s="258"/>
      <c r="AM96" s="153"/>
      <c r="AN96" s="254"/>
      <c r="AO96" s="254"/>
      <c r="AP96" s="254"/>
      <c r="AQ96" s="272"/>
      <c r="AR96" s="259"/>
      <c r="AS96" s="260"/>
      <c r="AT96" s="260"/>
      <c r="AU96" s="249"/>
      <c r="AV96" s="165"/>
      <c r="AW96" s="165"/>
      <c r="AX96" s="165"/>
      <c r="AY96" s="165"/>
      <c r="AZ96" s="165"/>
    </row>
    <row r="97" spans="1:52" s="46" customFormat="1">
      <c r="A97" s="248">
        <v>93</v>
      </c>
      <c r="B97" s="248"/>
      <c r="C97" s="248" t="s">
        <v>3775</v>
      </c>
      <c r="D97" s="248"/>
      <c r="E97" s="249"/>
      <c r="F97" s="248"/>
      <c r="G97" s="249"/>
      <c r="H97" s="250"/>
      <c r="I97" s="248"/>
      <c r="J97" s="248"/>
      <c r="K97" s="248"/>
      <c r="L97" s="251"/>
      <c r="M97" s="252"/>
      <c r="N97" s="252"/>
      <c r="O97" s="252"/>
      <c r="P97" s="252"/>
      <c r="Q97" s="252"/>
      <c r="R97" s="253"/>
      <c r="S97" s="252"/>
      <c r="T97" s="254"/>
      <c r="U97" s="254"/>
      <c r="V97" s="254"/>
      <c r="W97" s="254"/>
      <c r="X97" s="255"/>
      <c r="Y97" s="254"/>
      <c r="Z97" s="254"/>
      <c r="AA97" s="254"/>
      <c r="AB97" s="254"/>
      <c r="AC97" s="256"/>
      <c r="AD97" s="254"/>
      <c r="AE97" s="254"/>
      <c r="AF97" s="254"/>
      <c r="AG97" s="254"/>
      <c r="AH97" s="257"/>
      <c r="AI97" s="162"/>
      <c r="AJ97" s="254"/>
      <c r="AK97" s="254"/>
      <c r="AL97" s="258"/>
      <c r="AM97" s="153"/>
      <c r="AN97" s="254"/>
      <c r="AO97" s="254"/>
      <c r="AP97" s="254"/>
      <c r="AQ97" s="272"/>
      <c r="AR97" s="259"/>
      <c r="AS97" s="260"/>
      <c r="AT97" s="260"/>
      <c r="AU97" s="249"/>
      <c r="AV97" s="165"/>
      <c r="AW97" s="165"/>
      <c r="AX97" s="165"/>
      <c r="AY97" s="165"/>
      <c r="AZ97" s="165"/>
    </row>
    <row r="98" spans="1:52" s="46" customFormat="1">
      <c r="A98" s="248">
        <v>94</v>
      </c>
      <c r="B98" s="248"/>
      <c r="C98" s="248" t="s">
        <v>3386</v>
      </c>
      <c r="D98" s="248"/>
      <c r="E98" s="249"/>
      <c r="F98" s="248"/>
      <c r="G98" s="249"/>
      <c r="H98" s="250"/>
      <c r="I98" s="248"/>
      <c r="J98" s="248"/>
      <c r="K98" s="248"/>
      <c r="L98" s="251"/>
      <c r="M98" s="252"/>
      <c r="N98" s="252"/>
      <c r="O98" s="252"/>
      <c r="P98" s="252"/>
      <c r="Q98" s="252"/>
      <c r="R98" s="253"/>
      <c r="S98" s="252"/>
      <c r="T98" s="254"/>
      <c r="U98" s="254"/>
      <c r="V98" s="254"/>
      <c r="W98" s="254"/>
      <c r="X98" s="255"/>
      <c r="Y98" s="254"/>
      <c r="Z98" s="254"/>
      <c r="AA98" s="254"/>
      <c r="AB98" s="254"/>
      <c r="AC98" s="256"/>
      <c r="AD98" s="254"/>
      <c r="AE98" s="254"/>
      <c r="AF98" s="254"/>
      <c r="AG98" s="254"/>
      <c r="AH98" s="257"/>
      <c r="AI98" s="162"/>
      <c r="AJ98" s="254"/>
      <c r="AK98" s="254"/>
      <c r="AL98" s="258"/>
      <c r="AM98" s="153"/>
      <c r="AN98" s="254"/>
      <c r="AO98" s="254"/>
      <c r="AP98" s="254"/>
      <c r="AQ98" s="272"/>
      <c r="AR98" s="259"/>
      <c r="AS98" s="260"/>
      <c r="AT98" s="260"/>
      <c r="AU98" s="249"/>
      <c r="AV98" s="165"/>
      <c r="AW98" s="165"/>
      <c r="AX98" s="165"/>
      <c r="AY98" s="165"/>
      <c r="AZ98" s="165"/>
    </row>
    <row r="99" spans="1:52" s="93" customFormat="1">
      <c r="A99" s="247">
        <v>95</v>
      </c>
      <c r="B99" s="247"/>
      <c r="C99" s="247" t="s">
        <v>3362</v>
      </c>
      <c r="D99" s="247"/>
      <c r="E99" s="262"/>
      <c r="F99" s="247"/>
      <c r="G99" s="262"/>
      <c r="H99" s="263"/>
      <c r="I99" s="247"/>
      <c r="J99" s="247"/>
      <c r="K99" s="247"/>
      <c r="L99" s="264"/>
      <c r="M99" s="265"/>
      <c r="N99" s="265"/>
      <c r="O99" s="265"/>
      <c r="P99" s="265"/>
      <c r="Q99" s="265"/>
      <c r="R99" s="266"/>
      <c r="S99" s="265"/>
      <c r="T99" s="267"/>
      <c r="U99" s="267"/>
      <c r="V99" s="267"/>
      <c r="W99" s="267"/>
      <c r="X99" s="289"/>
      <c r="Y99" s="267"/>
      <c r="Z99" s="267"/>
      <c r="AA99" s="267"/>
      <c r="AB99" s="267"/>
      <c r="AC99" s="268"/>
      <c r="AD99" s="267"/>
      <c r="AE99" s="267"/>
      <c r="AF99" s="267"/>
      <c r="AG99" s="267"/>
      <c r="AH99" s="269"/>
      <c r="AI99" s="270"/>
      <c r="AJ99" s="267"/>
      <c r="AK99" s="267"/>
      <c r="AL99" s="271"/>
      <c r="AM99" s="272"/>
      <c r="AN99" s="267"/>
      <c r="AO99" s="267"/>
      <c r="AP99" s="267"/>
      <c r="AQ99" s="272"/>
      <c r="AR99" s="273"/>
      <c r="AS99" s="274"/>
      <c r="AT99" s="274"/>
      <c r="AU99" s="262"/>
      <c r="AV99" s="117"/>
      <c r="AW99" s="117"/>
      <c r="AX99" s="117"/>
      <c r="AY99" s="117"/>
      <c r="AZ99" s="117"/>
    </row>
    <row r="100" spans="1:52" s="46" customFormat="1">
      <c r="A100" s="248">
        <v>96</v>
      </c>
      <c r="B100" s="248"/>
      <c r="C100" s="248" t="s">
        <v>3340</v>
      </c>
      <c r="D100" s="248"/>
      <c r="E100" s="249"/>
      <c r="F100" s="248"/>
      <c r="G100" s="249"/>
      <c r="H100" s="250"/>
      <c r="I100" s="248"/>
      <c r="J100" s="248"/>
      <c r="K100" s="248"/>
      <c r="L100" s="251"/>
      <c r="M100" s="252"/>
      <c r="N100" s="252"/>
      <c r="O100" s="252"/>
      <c r="P100" s="252"/>
      <c r="Q100" s="252"/>
      <c r="R100" s="253"/>
      <c r="S100" s="252"/>
      <c r="T100" s="254"/>
      <c r="U100" s="254"/>
      <c r="V100" s="254"/>
      <c r="W100" s="254"/>
      <c r="X100" s="255"/>
      <c r="Y100" s="254"/>
      <c r="Z100" s="254"/>
      <c r="AA100" s="254"/>
      <c r="AB100" s="254"/>
      <c r="AC100" s="256"/>
      <c r="AD100" s="254"/>
      <c r="AE100" s="254"/>
      <c r="AF100" s="254"/>
      <c r="AG100" s="254"/>
      <c r="AH100" s="257"/>
      <c r="AI100" s="162"/>
      <c r="AJ100" s="254"/>
      <c r="AK100" s="254"/>
      <c r="AL100" s="258"/>
      <c r="AM100" s="153"/>
      <c r="AN100" s="254"/>
      <c r="AO100" s="254"/>
      <c r="AP100" s="254"/>
      <c r="AQ100" s="272"/>
      <c r="AR100" s="259"/>
      <c r="AS100" s="260"/>
      <c r="AT100" s="260"/>
      <c r="AU100" s="249"/>
      <c r="AV100" s="165"/>
      <c r="AW100" s="165"/>
      <c r="AX100" s="165"/>
      <c r="AY100" s="165"/>
      <c r="AZ100" s="165"/>
    </row>
    <row r="101" spans="1:52" s="93" customFormat="1">
      <c r="A101" s="247">
        <v>97</v>
      </c>
      <c r="B101" s="247"/>
      <c r="C101" s="247" t="s">
        <v>3781</v>
      </c>
      <c r="D101" s="247"/>
      <c r="E101" s="262"/>
      <c r="F101" s="247"/>
      <c r="G101" s="262"/>
      <c r="H101" s="263"/>
      <c r="I101" s="247"/>
      <c r="J101" s="247"/>
      <c r="K101" s="247"/>
      <c r="L101" s="264"/>
      <c r="M101" s="265"/>
      <c r="N101" s="265"/>
      <c r="O101" s="265"/>
      <c r="P101" s="265"/>
      <c r="Q101" s="265"/>
      <c r="R101" s="266"/>
      <c r="S101" s="265"/>
      <c r="T101" s="267"/>
      <c r="U101" s="267"/>
      <c r="V101" s="267"/>
      <c r="W101" s="267"/>
      <c r="X101" s="289"/>
      <c r="Y101" s="267"/>
      <c r="Z101" s="267"/>
      <c r="AA101" s="267"/>
      <c r="AB101" s="267"/>
      <c r="AC101" s="268"/>
      <c r="AD101" s="267"/>
      <c r="AE101" s="267"/>
      <c r="AF101" s="267"/>
      <c r="AG101" s="267"/>
      <c r="AH101" s="269"/>
      <c r="AI101" s="270"/>
      <c r="AJ101" s="267"/>
      <c r="AK101" s="267"/>
      <c r="AL101" s="271"/>
      <c r="AM101" s="272"/>
      <c r="AN101" s="267"/>
      <c r="AO101" s="267"/>
      <c r="AP101" s="267"/>
      <c r="AQ101" s="272"/>
      <c r="AR101" s="273"/>
      <c r="AS101" s="274"/>
      <c r="AT101" s="274"/>
      <c r="AU101" s="262"/>
      <c r="AV101" s="117"/>
      <c r="AW101" s="117"/>
      <c r="AX101" s="117"/>
      <c r="AY101" s="117"/>
      <c r="AZ101" s="117"/>
    </row>
    <row r="102" spans="1:52" s="46" customFormat="1">
      <c r="A102" s="248">
        <v>98</v>
      </c>
      <c r="B102" s="248"/>
      <c r="C102" s="248" t="s">
        <v>3442</v>
      </c>
      <c r="D102" s="248"/>
      <c r="E102" s="249"/>
      <c r="F102" s="248"/>
      <c r="G102" s="249"/>
      <c r="H102" s="250"/>
      <c r="I102" s="248"/>
      <c r="J102" s="248"/>
      <c r="K102" s="248"/>
      <c r="L102" s="251"/>
      <c r="M102" s="252"/>
      <c r="N102" s="252"/>
      <c r="O102" s="252"/>
      <c r="P102" s="252"/>
      <c r="Q102" s="252"/>
      <c r="R102" s="253"/>
      <c r="S102" s="252"/>
      <c r="T102" s="254"/>
      <c r="U102" s="254"/>
      <c r="V102" s="254"/>
      <c r="W102" s="254"/>
      <c r="X102" s="255"/>
      <c r="Y102" s="254"/>
      <c r="Z102" s="254"/>
      <c r="AA102" s="254"/>
      <c r="AB102" s="254"/>
      <c r="AC102" s="256"/>
      <c r="AD102" s="254"/>
      <c r="AE102" s="254"/>
      <c r="AF102" s="254"/>
      <c r="AG102" s="254"/>
      <c r="AH102" s="257"/>
      <c r="AI102" s="162"/>
      <c r="AJ102" s="254"/>
      <c r="AK102" s="254"/>
      <c r="AL102" s="258"/>
      <c r="AM102" s="153"/>
      <c r="AN102" s="254"/>
      <c r="AO102" s="254"/>
      <c r="AP102" s="254"/>
      <c r="AQ102" s="272"/>
      <c r="AR102" s="259"/>
      <c r="AS102" s="260"/>
      <c r="AT102" s="260"/>
      <c r="AU102" s="249"/>
      <c r="AV102" s="165"/>
      <c r="AW102" s="165"/>
      <c r="AX102" s="165"/>
      <c r="AY102" s="165"/>
      <c r="AZ102" s="165"/>
    </row>
    <row r="103" spans="1:52" s="46" customFormat="1">
      <c r="A103" s="248">
        <v>99</v>
      </c>
      <c r="B103" s="248"/>
      <c r="C103" s="248" t="s">
        <v>4674</v>
      </c>
      <c r="D103" s="248"/>
      <c r="E103" s="249"/>
      <c r="F103" s="248"/>
      <c r="G103" s="249"/>
      <c r="H103" s="250"/>
      <c r="I103" s="248"/>
      <c r="J103" s="248"/>
      <c r="K103" s="248"/>
      <c r="L103" s="251"/>
      <c r="M103" s="252"/>
      <c r="N103" s="252"/>
      <c r="O103" s="252"/>
      <c r="P103" s="252"/>
      <c r="Q103" s="252"/>
      <c r="R103" s="253"/>
      <c r="S103" s="252"/>
      <c r="T103" s="254"/>
      <c r="U103" s="254"/>
      <c r="V103" s="254"/>
      <c r="W103" s="254"/>
      <c r="X103" s="255"/>
      <c r="Y103" s="254"/>
      <c r="Z103" s="254"/>
      <c r="AA103" s="254"/>
      <c r="AB103" s="254"/>
      <c r="AC103" s="256"/>
      <c r="AD103" s="254"/>
      <c r="AE103" s="254"/>
      <c r="AF103" s="254"/>
      <c r="AG103" s="254"/>
      <c r="AH103" s="257"/>
      <c r="AI103" s="162"/>
      <c r="AJ103" s="254"/>
      <c r="AK103" s="254"/>
      <c r="AL103" s="258"/>
      <c r="AM103" s="153"/>
      <c r="AN103" s="254"/>
      <c r="AO103" s="254"/>
      <c r="AP103" s="254"/>
      <c r="AQ103" s="272"/>
      <c r="AR103" s="259"/>
      <c r="AS103" s="260"/>
      <c r="AT103" s="260"/>
      <c r="AU103" s="249"/>
      <c r="AV103" s="165"/>
      <c r="AW103" s="165"/>
      <c r="AX103" s="165"/>
      <c r="AY103" s="165"/>
      <c r="AZ103" s="165"/>
    </row>
    <row r="104" spans="1:52" s="46" customFormat="1">
      <c r="A104" s="248">
        <v>100</v>
      </c>
      <c r="B104" s="248"/>
      <c r="C104" s="248" t="s">
        <v>3340</v>
      </c>
      <c r="D104" s="248"/>
      <c r="E104" s="249"/>
      <c r="F104" s="248"/>
      <c r="G104" s="249"/>
      <c r="H104" s="250"/>
      <c r="I104" s="248"/>
      <c r="J104" s="248"/>
      <c r="K104" s="248"/>
      <c r="L104" s="251"/>
      <c r="M104" s="252"/>
      <c r="N104" s="252"/>
      <c r="O104" s="252"/>
      <c r="P104" s="252"/>
      <c r="Q104" s="252"/>
      <c r="R104" s="253"/>
      <c r="S104" s="252"/>
      <c r="T104" s="254"/>
      <c r="U104" s="254"/>
      <c r="V104" s="254"/>
      <c r="W104" s="254"/>
      <c r="X104" s="255"/>
      <c r="Y104" s="254"/>
      <c r="Z104" s="254"/>
      <c r="AA104" s="254"/>
      <c r="AB104" s="254"/>
      <c r="AC104" s="256"/>
      <c r="AD104" s="254"/>
      <c r="AE104" s="254"/>
      <c r="AF104" s="254"/>
      <c r="AG104" s="254"/>
      <c r="AH104" s="257"/>
      <c r="AI104" s="162"/>
      <c r="AJ104" s="254"/>
      <c r="AK104" s="254"/>
      <c r="AL104" s="258"/>
      <c r="AM104" s="153"/>
      <c r="AN104" s="254"/>
      <c r="AO104" s="254"/>
      <c r="AP104" s="254"/>
      <c r="AQ104" s="272"/>
      <c r="AR104" s="259"/>
      <c r="AS104" s="260"/>
      <c r="AT104" s="260"/>
      <c r="AU104" s="249"/>
      <c r="AV104" s="165"/>
      <c r="AW104" s="165"/>
      <c r="AX104" s="165"/>
      <c r="AY104" s="165"/>
      <c r="AZ104" s="165"/>
    </row>
    <row r="105" spans="1:52" s="46" customFormat="1">
      <c r="A105" s="248">
        <v>101</v>
      </c>
      <c r="B105" s="248"/>
      <c r="C105" s="248" t="s">
        <v>4570</v>
      </c>
      <c r="D105" s="248"/>
      <c r="E105" s="249"/>
      <c r="F105" s="248"/>
      <c r="G105" s="249"/>
      <c r="H105" s="250"/>
      <c r="I105" s="248"/>
      <c r="J105" s="248"/>
      <c r="K105" s="248"/>
      <c r="L105" s="251"/>
      <c r="M105" s="252"/>
      <c r="N105" s="252"/>
      <c r="O105" s="252"/>
      <c r="P105" s="252"/>
      <c r="Q105" s="252"/>
      <c r="R105" s="253"/>
      <c r="S105" s="252"/>
      <c r="T105" s="254"/>
      <c r="U105" s="254"/>
      <c r="V105" s="254"/>
      <c r="W105" s="254"/>
      <c r="X105" s="255"/>
      <c r="Y105" s="254"/>
      <c r="Z105" s="254"/>
      <c r="AA105" s="254"/>
      <c r="AB105" s="254"/>
      <c r="AC105" s="256"/>
      <c r="AD105" s="254"/>
      <c r="AE105" s="254"/>
      <c r="AF105" s="254"/>
      <c r="AG105" s="254"/>
      <c r="AH105" s="257"/>
      <c r="AI105" s="162"/>
      <c r="AJ105" s="254"/>
      <c r="AK105" s="254"/>
      <c r="AL105" s="258"/>
      <c r="AM105" s="153"/>
      <c r="AN105" s="254"/>
      <c r="AO105" s="254"/>
      <c r="AP105" s="254"/>
      <c r="AQ105" s="272"/>
      <c r="AR105" s="259"/>
      <c r="AS105" s="260"/>
      <c r="AT105" s="260"/>
      <c r="AU105" s="249"/>
      <c r="AV105" s="165"/>
      <c r="AW105" s="165"/>
      <c r="AX105" s="165"/>
      <c r="AY105" s="165"/>
      <c r="AZ105" s="165"/>
    </row>
    <row r="106" spans="1:52" s="93" customFormat="1">
      <c r="A106" s="247">
        <v>102</v>
      </c>
      <c r="B106" s="247"/>
      <c r="C106" s="247" t="s">
        <v>3781</v>
      </c>
      <c r="D106" s="247"/>
      <c r="E106" s="262"/>
      <c r="F106" s="247">
        <v>1</v>
      </c>
      <c r="G106" s="262"/>
      <c r="H106" s="263"/>
      <c r="I106" s="247"/>
      <c r="J106" s="247"/>
      <c r="K106" s="247"/>
      <c r="L106" s="264"/>
      <c r="M106" s="265"/>
      <c r="N106" s="265"/>
      <c r="O106" s="265"/>
      <c r="P106" s="265"/>
      <c r="Q106" s="265"/>
      <c r="R106" s="266"/>
      <c r="S106" s="265"/>
      <c r="T106" s="267"/>
      <c r="U106" s="267"/>
      <c r="V106" s="267"/>
      <c r="W106" s="267"/>
      <c r="X106" s="289"/>
      <c r="Y106" s="267"/>
      <c r="Z106" s="267"/>
      <c r="AA106" s="267"/>
      <c r="AB106" s="267"/>
      <c r="AC106" s="268"/>
      <c r="AD106" s="267"/>
      <c r="AE106" s="267"/>
      <c r="AF106" s="267"/>
      <c r="AG106" s="267"/>
      <c r="AH106" s="269"/>
      <c r="AI106" s="270"/>
      <c r="AJ106" s="267"/>
      <c r="AK106" s="267"/>
      <c r="AL106" s="271"/>
      <c r="AM106" s="272"/>
      <c r="AN106" s="267"/>
      <c r="AO106" s="267"/>
      <c r="AP106" s="267"/>
      <c r="AQ106" s="272"/>
      <c r="AR106" s="273"/>
      <c r="AS106" s="274"/>
      <c r="AT106" s="274"/>
      <c r="AU106" s="262"/>
      <c r="AV106" s="117"/>
      <c r="AW106" s="117"/>
      <c r="AX106" s="117"/>
      <c r="AY106" s="117"/>
      <c r="AZ106" s="117"/>
    </row>
    <row r="107" spans="1:52" s="46" customFormat="1">
      <c r="A107" s="248">
        <v>103</v>
      </c>
      <c r="B107" s="248"/>
      <c r="C107" s="248" t="s">
        <v>3781</v>
      </c>
      <c r="D107" s="248"/>
      <c r="E107" s="249"/>
      <c r="F107" s="248"/>
      <c r="G107" s="249"/>
      <c r="H107" s="250"/>
      <c r="I107" s="248"/>
      <c r="J107" s="248"/>
      <c r="K107" s="248"/>
      <c r="L107" s="251"/>
      <c r="M107" s="252"/>
      <c r="N107" s="252"/>
      <c r="O107" s="252"/>
      <c r="P107" s="252"/>
      <c r="Q107" s="252"/>
      <c r="R107" s="253"/>
      <c r="S107" s="252"/>
      <c r="T107" s="254"/>
      <c r="U107" s="254"/>
      <c r="V107" s="254"/>
      <c r="W107" s="254"/>
      <c r="X107" s="255"/>
      <c r="Y107" s="254"/>
      <c r="Z107" s="254"/>
      <c r="AA107" s="254"/>
      <c r="AB107" s="254"/>
      <c r="AC107" s="256"/>
      <c r="AD107" s="254"/>
      <c r="AE107" s="254"/>
      <c r="AF107" s="254"/>
      <c r="AG107" s="254"/>
      <c r="AH107" s="257"/>
      <c r="AI107" s="162"/>
      <c r="AJ107" s="254"/>
      <c r="AK107" s="254"/>
      <c r="AL107" s="258"/>
      <c r="AM107" s="153"/>
      <c r="AN107" s="254"/>
      <c r="AO107" s="254"/>
      <c r="AP107" s="254"/>
      <c r="AQ107" s="272"/>
      <c r="AR107" s="259"/>
      <c r="AS107" s="260"/>
      <c r="AT107" s="260"/>
      <c r="AU107" s="249"/>
      <c r="AV107" s="165"/>
      <c r="AW107" s="165"/>
      <c r="AX107" s="165"/>
      <c r="AY107" s="165"/>
      <c r="AZ107" s="165"/>
    </row>
    <row r="108" spans="1:52" s="46" customFormat="1">
      <c r="A108" s="248">
        <v>104</v>
      </c>
      <c r="B108" s="248"/>
      <c r="C108" s="248" t="s">
        <v>4570</v>
      </c>
      <c r="D108" s="248"/>
      <c r="E108" s="249"/>
      <c r="F108" s="248"/>
      <c r="G108" s="249"/>
      <c r="H108" s="250"/>
      <c r="I108" s="248"/>
      <c r="J108" s="248"/>
      <c r="K108" s="248"/>
      <c r="L108" s="251"/>
      <c r="M108" s="252"/>
      <c r="N108" s="252"/>
      <c r="O108" s="252"/>
      <c r="P108" s="252"/>
      <c r="Q108" s="252"/>
      <c r="R108" s="253"/>
      <c r="S108" s="252"/>
      <c r="T108" s="254"/>
      <c r="U108" s="254"/>
      <c r="V108" s="254"/>
      <c r="W108" s="254"/>
      <c r="X108" s="255"/>
      <c r="Y108" s="254"/>
      <c r="Z108" s="254"/>
      <c r="AA108" s="254"/>
      <c r="AB108" s="254"/>
      <c r="AC108" s="256"/>
      <c r="AD108" s="254"/>
      <c r="AE108" s="254"/>
      <c r="AF108" s="254"/>
      <c r="AG108" s="254"/>
      <c r="AH108" s="257"/>
      <c r="AI108" s="162"/>
      <c r="AJ108" s="254"/>
      <c r="AK108" s="254"/>
      <c r="AL108" s="258"/>
      <c r="AM108" s="153"/>
      <c r="AN108" s="254"/>
      <c r="AO108" s="254"/>
      <c r="AP108" s="254"/>
      <c r="AQ108" s="272"/>
      <c r="AR108" s="259"/>
      <c r="AS108" s="260"/>
      <c r="AT108" s="260"/>
      <c r="AU108" s="249"/>
      <c r="AV108" s="165"/>
      <c r="AW108" s="165"/>
      <c r="AX108" s="165"/>
      <c r="AY108" s="165"/>
      <c r="AZ108" s="165"/>
    </row>
    <row r="109" spans="1:52" s="46" customFormat="1">
      <c r="A109" s="248">
        <v>105</v>
      </c>
      <c r="B109" s="248"/>
      <c r="C109" s="248" t="s">
        <v>3436</v>
      </c>
      <c r="D109" s="248"/>
      <c r="E109" s="249"/>
      <c r="F109" s="248"/>
      <c r="G109" s="249"/>
      <c r="H109" s="250"/>
      <c r="I109" s="248"/>
      <c r="J109" s="248"/>
      <c r="K109" s="248"/>
      <c r="L109" s="251"/>
      <c r="M109" s="252"/>
      <c r="N109" s="252"/>
      <c r="O109" s="252"/>
      <c r="P109" s="252"/>
      <c r="Q109" s="252"/>
      <c r="R109" s="253"/>
      <c r="S109" s="252"/>
      <c r="T109" s="254"/>
      <c r="U109" s="254"/>
      <c r="V109" s="254"/>
      <c r="W109" s="254"/>
      <c r="X109" s="255"/>
      <c r="Y109" s="254"/>
      <c r="Z109" s="254"/>
      <c r="AA109" s="254"/>
      <c r="AB109" s="254"/>
      <c r="AC109" s="256"/>
      <c r="AD109" s="254"/>
      <c r="AE109" s="254"/>
      <c r="AF109" s="254"/>
      <c r="AG109" s="254"/>
      <c r="AH109" s="257"/>
      <c r="AI109" s="162"/>
      <c r="AJ109" s="254"/>
      <c r="AK109" s="254"/>
      <c r="AL109" s="258"/>
      <c r="AM109" s="153"/>
      <c r="AN109" s="254"/>
      <c r="AO109" s="254"/>
      <c r="AP109" s="254"/>
      <c r="AQ109" s="272"/>
      <c r="AR109" s="259"/>
      <c r="AS109" s="260"/>
      <c r="AT109" s="260"/>
      <c r="AU109" s="249"/>
      <c r="AV109" s="165"/>
      <c r="AW109" s="165"/>
      <c r="AX109" s="165"/>
      <c r="AY109" s="165"/>
      <c r="AZ109" s="165"/>
    </row>
    <row r="110" spans="1:52" s="93" customFormat="1">
      <c r="A110" s="247">
        <v>106</v>
      </c>
      <c r="B110" s="247"/>
      <c r="C110" s="247" t="s">
        <v>3460</v>
      </c>
      <c r="D110" s="247">
        <v>6</v>
      </c>
      <c r="E110" s="262"/>
      <c r="F110" s="247"/>
      <c r="G110" s="262"/>
      <c r="H110" s="263"/>
      <c r="I110" s="247"/>
      <c r="J110" s="247"/>
      <c r="K110" s="247"/>
      <c r="L110" s="264"/>
      <c r="M110" s="265"/>
      <c r="N110" s="265"/>
      <c r="O110" s="265"/>
      <c r="P110" s="265"/>
      <c r="Q110" s="265"/>
      <c r="R110" s="266"/>
      <c r="S110" s="265"/>
      <c r="T110" s="267"/>
      <c r="U110" s="267"/>
      <c r="V110" s="267"/>
      <c r="W110" s="267"/>
      <c r="X110" s="289"/>
      <c r="Y110" s="267"/>
      <c r="Z110" s="267"/>
      <c r="AA110" s="267"/>
      <c r="AB110" s="267"/>
      <c r="AC110" s="268"/>
      <c r="AD110" s="267"/>
      <c r="AE110" s="267"/>
      <c r="AF110" s="267"/>
      <c r="AG110" s="267"/>
      <c r="AH110" s="269"/>
      <c r="AI110" s="270"/>
      <c r="AJ110" s="267"/>
      <c r="AK110" s="267"/>
      <c r="AL110" s="271"/>
      <c r="AM110" s="272"/>
      <c r="AN110" s="267"/>
      <c r="AO110" s="267"/>
      <c r="AP110" s="267"/>
      <c r="AQ110" s="272"/>
      <c r="AR110" s="273"/>
      <c r="AS110" s="274"/>
      <c r="AT110" s="274"/>
      <c r="AU110" s="262"/>
      <c r="AV110" s="117"/>
      <c r="AW110" s="117"/>
      <c r="AX110" s="117"/>
      <c r="AY110" s="117"/>
      <c r="AZ110" s="117"/>
    </row>
    <row r="111" spans="1:52" s="46" customFormat="1">
      <c r="A111" s="248">
        <v>107</v>
      </c>
      <c r="B111" s="248"/>
      <c r="C111" s="248" t="s">
        <v>4207</v>
      </c>
      <c r="D111" s="248"/>
      <c r="E111" s="249"/>
      <c r="F111" s="248"/>
      <c r="G111" s="249"/>
      <c r="H111" s="250"/>
      <c r="I111" s="248"/>
      <c r="J111" s="248"/>
      <c r="K111" s="248"/>
      <c r="L111" s="251"/>
      <c r="M111" s="252"/>
      <c r="N111" s="252"/>
      <c r="O111" s="252"/>
      <c r="P111" s="252"/>
      <c r="Q111" s="252"/>
      <c r="R111" s="253"/>
      <c r="S111" s="252"/>
      <c r="T111" s="254"/>
      <c r="U111" s="254"/>
      <c r="V111" s="254"/>
      <c r="W111" s="254"/>
      <c r="X111" s="255"/>
      <c r="Y111" s="254"/>
      <c r="Z111" s="254"/>
      <c r="AA111" s="254"/>
      <c r="AB111" s="254"/>
      <c r="AC111" s="256"/>
      <c r="AD111" s="254"/>
      <c r="AE111" s="254"/>
      <c r="AF111" s="254"/>
      <c r="AG111" s="254"/>
      <c r="AH111" s="257"/>
      <c r="AI111" s="162"/>
      <c r="AJ111" s="254"/>
      <c r="AK111" s="254"/>
      <c r="AL111" s="258"/>
      <c r="AM111" s="153"/>
      <c r="AN111" s="254"/>
      <c r="AO111" s="254"/>
      <c r="AP111" s="254"/>
      <c r="AQ111" s="272"/>
      <c r="AR111" s="259"/>
      <c r="AS111" s="260"/>
      <c r="AT111" s="260"/>
      <c r="AU111" s="249"/>
      <c r="AV111" s="165"/>
      <c r="AW111" s="165"/>
      <c r="AX111" s="165"/>
      <c r="AY111" s="165"/>
      <c r="AZ111" s="165"/>
    </row>
    <row r="112" spans="1:52" s="46" customFormat="1">
      <c r="A112" s="248">
        <v>108</v>
      </c>
      <c r="B112" s="248"/>
      <c r="C112" s="248" t="s">
        <v>4333</v>
      </c>
      <c r="D112" s="248"/>
      <c r="E112" s="249"/>
      <c r="F112" s="248"/>
      <c r="G112" s="249"/>
      <c r="H112" s="250"/>
      <c r="I112" s="248"/>
      <c r="J112" s="248"/>
      <c r="K112" s="248"/>
      <c r="L112" s="251"/>
      <c r="M112" s="252"/>
      <c r="N112" s="252"/>
      <c r="O112" s="252"/>
      <c r="P112" s="252"/>
      <c r="Q112" s="252"/>
      <c r="R112" s="253"/>
      <c r="S112" s="252"/>
      <c r="T112" s="254"/>
      <c r="U112" s="254"/>
      <c r="V112" s="254"/>
      <c r="W112" s="254"/>
      <c r="X112" s="255"/>
      <c r="Y112" s="254"/>
      <c r="Z112" s="254"/>
      <c r="AA112" s="254"/>
      <c r="AB112" s="254"/>
      <c r="AC112" s="256"/>
      <c r="AD112" s="254"/>
      <c r="AE112" s="254"/>
      <c r="AF112" s="254"/>
      <c r="AG112" s="254"/>
      <c r="AH112" s="257"/>
      <c r="AI112" s="162"/>
      <c r="AJ112" s="254"/>
      <c r="AK112" s="254"/>
      <c r="AL112" s="258"/>
      <c r="AM112" s="153"/>
      <c r="AN112" s="254"/>
      <c r="AO112" s="254"/>
      <c r="AP112" s="254"/>
      <c r="AQ112" s="272"/>
      <c r="AR112" s="259"/>
      <c r="AS112" s="260"/>
      <c r="AT112" s="260"/>
      <c r="AU112" s="249"/>
      <c r="AV112" s="165"/>
      <c r="AW112" s="165"/>
      <c r="AX112" s="165"/>
      <c r="AY112" s="165"/>
      <c r="AZ112" s="165"/>
    </row>
    <row r="113" spans="1:52" s="46" customFormat="1">
      <c r="A113" s="248">
        <v>109</v>
      </c>
      <c r="B113" s="248"/>
      <c r="C113" s="248" t="s">
        <v>3386</v>
      </c>
      <c r="D113" s="248"/>
      <c r="E113" s="249"/>
      <c r="F113" s="248"/>
      <c r="G113" s="249"/>
      <c r="H113" s="250"/>
      <c r="I113" s="248"/>
      <c r="J113" s="248"/>
      <c r="K113" s="248"/>
      <c r="L113" s="251"/>
      <c r="M113" s="252"/>
      <c r="N113" s="252"/>
      <c r="O113" s="252"/>
      <c r="P113" s="252"/>
      <c r="Q113" s="252"/>
      <c r="R113" s="253"/>
      <c r="S113" s="252"/>
      <c r="T113" s="254"/>
      <c r="U113" s="254"/>
      <c r="V113" s="254"/>
      <c r="W113" s="254"/>
      <c r="X113" s="255"/>
      <c r="Y113" s="254"/>
      <c r="Z113" s="254"/>
      <c r="AA113" s="254"/>
      <c r="AB113" s="254"/>
      <c r="AC113" s="256"/>
      <c r="AD113" s="254"/>
      <c r="AE113" s="254"/>
      <c r="AF113" s="254"/>
      <c r="AG113" s="254"/>
      <c r="AH113" s="257"/>
      <c r="AI113" s="162"/>
      <c r="AJ113" s="254"/>
      <c r="AK113" s="254"/>
      <c r="AL113" s="258"/>
      <c r="AM113" s="153"/>
      <c r="AN113" s="254"/>
      <c r="AO113" s="254"/>
      <c r="AP113" s="254"/>
      <c r="AQ113" s="272"/>
      <c r="AR113" s="259"/>
      <c r="AS113" s="260"/>
      <c r="AT113" s="260"/>
      <c r="AU113" s="249"/>
      <c r="AV113" s="165"/>
      <c r="AW113" s="165"/>
      <c r="AX113" s="165"/>
      <c r="AY113" s="165"/>
      <c r="AZ113" s="165"/>
    </row>
    <row r="114" spans="1:52" s="46" customFormat="1">
      <c r="A114" s="248">
        <v>110</v>
      </c>
      <c r="B114" s="248"/>
      <c r="C114" s="248" t="s">
        <v>3436</v>
      </c>
      <c r="D114" s="248"/>
      <c r="E114" s="249"/>
      <c r="F114" s="248"/>
      <c r="G114" s="249"/>
      <c r="H114" s="250"/>
      <c r="I114" s="248"/>
      <c r="J114" s="248"/>
      <c r="K114" s="248"/>
      <c r="L114" s="251"/>
      <c r="M114" s="252"/>
      <c r="N114" s="252"/>
      <c r="O114" s="252"/>
      <c r="P114" s="252"/>
      <c r="Q114" s="252"/>
      <c r="R114" s="253"/>
      <c r="S114" s="252"/>
      <c r="T114" s="254"/>
      <c r="U114" s="254"/>
      <c r="V114" s="254"/>
      <c r="W114" s="254"/>
      <c r="X114" s="255"/>
      <c r="Y114" s="254"/>
      <c r="Z114" s="254"/>
      <c r="AA114" s="254"/>
      <c r="AB114" s="254"/>
      <c r="AC114" s="256"/>
      <c r="AD114" s="254"/>
      <c r="AE114" s="254"/>
      <c r="AF114" s="254"/>
      <c r="AG114" s="254"/>
      <c r="AH114" s="257"/>
      <c r="AI114" s="162"/>
      <c r="AJ114" s="254"/>
      <c r="AK114" s="254"/>
      <c r="AL114" s="258"/>
      <c r="AM114" s="153"/>
      <c r="AN114" s="254"/>
      <c r="AO114" s="254"/>
      <c r="AP114" s="254"/>
      <c r="AQ114" s="272"/>
      <c r="AR114" s="259"/>
      <c r="AS114" s="260"/>
      <c r="AT114" s="260"/>
      <c r="AU114" s="249"/>
      <c r="AV114" s="165"/>
      <c r="AW114" s="165"/>
      <c r="AX114" s="165"/>
      <c r="AY114" s="165"/>
      <c r="AZ114" s="165"/>
    </row>
    <row r="115" spans="1:52" s="46" customFormat="1">
      <c r="A115" s="248">
        <v>111</v>
      </c>
      <c r="B115" s="248"/>
      <c r="C115" s="248" t="s">
        <v>3348</v>
      </c>
      <c r="D115" s="248"/>
      <c r="E115" s="249"/>
      <c r="F115" s="248"/>
      <c r="G115" s="249"/>
      <c r="H115" s="250"/>
      <c r="I115" s="248"/>
      <c r="J115" s="248"/>
      <c r="K115" s="248"/>
      <c r="L115" s="251"/>
      <c r="M115" s="252"/>
      <c r="N115" s="252"/>
      <c r="O115" s="252"/>
      <c r="P115" s="252"/>
      <c r="Q115" s="252"/>
      <c r="R115" s="253"/>
      <c r="S115" s="252"/>
      <c r="T115" s="254"/>
      <c r="U115" s="254"/>
      <c r="V115" s="254"/>
      <c r="W115" s="254"/>
      <c r="X115" s="255"/>
      <c r="Y115" s="254"/>
      <c r="Z115" s="254"/>
      <c r="AA115" s="254"/>
      <c r="AB115" s="254"/>
      <c r="AC115" s="256"/>
      <c r="AD115" s="254"/>
      <c r="AE115" s="254"/>
      <c r="AF115" s="254"/>
      <c r="AG115" s="254"/>
      <c r="AH115" s="257"/>
      <c r="AI115" s="162"/>
      <c r="AJ115" s="254"/>
      <c r="AK115" s="254"/>
      <c r="AL115" s="258"/>
      <c r="AM115" s="153"/>
      <c r="AN115" s="254"/>
      <c r="AO115" s="254"/>
      <c r="AP115" s="254"/>
      <c r="AQ115" s="272"/>
      <c r="AR115" s="259"/>
      <c r="AS115" s="260"/>
      <c r="AT115" s="260"/>
      <c r="AU115" s="249"/>
      <c r="AV115" s="165"/>
      <c r="AW115" s="165"/>
      <c r="AX115" s="165"/>
      <c r="AY115" s="165"/>
      <c r="AZ115" s="165"/>
    </row>
    <row r="116" spans="1:52" s="46" customFormat="1">
      <c r="A116" s="248">
        <v>112</v>
      </c>
      <c r="B116" s="248"/>
      <c r="C116" s="248" t="s">
        <v>3414</v>
      </c>
      <c r="D116" s="248"/>
      <c r="E116" s="249"/>
      <c r="F116" s="248"/>
      <c r="G116" s="249"/>
      <c r="H116" s="250"/>
      <c r="I116" s="248"/>
      <c r="J116" s="248"/>
      <c r="K116" s="248"/>
      <c r="L116" s="251"/>
      <c r="M116" s="252"/>
      <c r="N116" s="252"/>
      <c r="O116" s="252"/>
      <c r="P116" s="252"/>
      <c r="Q116" s="252"/>
      <c r="R116" s="253"/>
      <c r="S116" s="252"/>
      <c r="T116" s="254"/>
      <c r="U116" s="254"/>
      <c r="V116" s="254"/>
      <c r="W116" s="254"/>
      <c r="X116" s="255"/>
      <c r="Y116" s="254"/>
      <c r="Z116" s="254"/>
      <c r="AA116" s="254"/>
      <c r="AB116" s="254"/>
      <c r="AC116" s="256"/>
      <c r="AD116" s="254"/>
      <c r="AE116" s="254"/>
      <c r="AF116" s="254"/>
      <c r="AG116" s="254"/>
      <c r="AH116" s="257"/>
      <c r="AI116" s="162"/>
      <c r="AJ116" s="254"/>
      <c r="AK116" s="254"/>
      <c r="AL116" s="258"/>
      <c r="AM116" s="153"/>
      <c r="AN116" s="254"/>
      <c r="AO116" s="254"/>
      <c r="AP116" s="254"/>
      <c r="AQ116" s="272"/>
      <c r="AR116" s="259"/>
      <c r="AS116" s="260"/>
      <c r="AT116" s="260"/>
      <c r="AU116" s="249"/>
      <c r="AV116" s="165"/>
      <c r="AW116" s="165"/>
      <c r="AX116" s="165"/>
      <c r="AY116" s="165"/>
      <c r="AZ116" s="165"/>
    </row>
    <row r="117" spans="1:52" s="46" customFormat="1">
      <c r="A117" s="248">
        <v>113</v>
      </c>
      <c r="B117" s="248"/>
      <c r="C117" s="248" t="s">
        <v>3775</v>
      </c>
      <c r="D117" s="248"/>
      <c r="E117" s="249"/>
      <c r="F117" s="248"/>
      <c r="G117" s="249"/>
      <c r="H117" s="250"/>
      <c r="I117" s="248"/>
      <c r="J117" s="248"/>
      <c r="K117" s="248"/>
      <c r="L117" s="251"/>
      <c r="M117" s="252"/>
      <c r="N117" s="252"/>
      <c r="O117" s="252"/>
      <c r="P117" s="252"/>
      <c r="Q117" s="252"/>
      <c r="R117" s="253"/>
      <c r="S117" s="252"/>
      <c r="T117" s="254"/>
      <c r="U117" s="254"/>
      <c r="V117" s="254"/>
      <c r="W117" s="254"/>
      <c r="X117" s="255"/>
      <c r="Y117" s="254"/>
      <c r="Z117" s="254"/>
      <c r="AA117" s="254"/>
      <c r="AB117" s="254"/>
      <c r="AC117" s="256"/>
      <c r="AD117" s="254"/>
      <c r="AE117" s="254"/>
      <c r="AF117" s="254"/>
      <c r="AG117" s="254"/>
      <c r="AH117" s="257"/>
      <c r="AI117" s="162"/>
      <c r="AJ117" s="254"/>
      <c r="AK117" s="254"/>
      <c r="AL117" s="258"/>
      <c r="AM117" s="153"/>
      <c r="AN117" s="254"/>
      <c r="AO117" s="254"/>
      <c r="AP117" s="254"/>
      <c r="AQ117" s="272"/>
      <c r="AR117" s="259"/>
      <c r="AS117" s="260"/>
      <c r="AT117" s="260"/>
      <c r="AU117" s="249"/>
      <c r="AV117" s="165"/>
      <c r="AW117" s="165"/>
      <c r="AX117" s="165"/>
      <c r="AY117" s="165"/>
      <c r="AZ117" s="165"/>
    </row>
    <row r="118" spans="1:52" s="46" customFormat="1">
      <c r="A118" s="248">
        <v>114</v>
      </c>
      <c r="B118" s="248"/>
      <c r="C118" s="248" t="s">
        <v>4324</v>
      </c>
      <c r="D118" s="248"/>
      <c r="E118" s="249"/>
      <c r="F118" s="248"/>
      <c r="G118" s="249"/>
      <c r="H118" s="250"/>
      <c r="I118" s="248"/>
      <c r="J118" s="248"/>
      <c r="K118" s="248"/>
      <c r="L118" s="251"/>
      <c r="M118" s="252"/>
      <c r="N118" s="252"/>
      <c r="O118" s="252"/>
      <c r="P118" s="252"/>
      <c r="Q118" s="252"/>
      <c r="R118" s="253"/>
      <c r="S118" s="252"/>
      <c r="T118" s="254"/>
      <c r="U118" s="254"/>
      <c r="V118" s="254"/>
      <c r="W118" s="254"/>
      <c r="X118" s="255"/>
      <c r="Y118" s="254"/>
      <c r="Z118" s="254"/>
      <c r="AA118" s="254"/>
      <c r="AB118" s="254"/>
      <c r="AC118" s="256"/>
      <c r="AD118" s="254"/>
      <c r="AE118" s="254"/>
      <c r="AF118" s="254"/>
      <c r="AG118" s="254"/>
      <c r="AH118" s="257"/>
      <c r="AI118" s="162"/>
      <c r="AJ118" s="254"/>
      <c r="AK118" s="254"/>
      <c r="AL118" s="258"/>
      <c r="AM118" s="153"/>
      <c r="AN118" s="254"/>
      <c r="AO118" s="254"/>
      <c r="AP118" s="254"/>
      <c r="AQ118" s="272"/>
      <c r="AR118" s="259"/>
      <c r="AS118" s="260"/>
      <c r="AT118" s="260"/>
      <c r="AU118" s="249"/>
      <c r="AV118" s="165"/>
      <c r="AW118" s="165"/>
      <c r="AX118" s="165"/>
      <c r="AY118" s="165"/>
      <c r="AZ118" s="165"/>
    </row>
    <row r="119" spans="1:52" s="46" customFormat="1">
      <c r="A119" s="248">
        <v>115</v>
      </c>
      <c r="B119" s="248"/>
      <c r="C119" s="248" t="s">
        <v>4570</v>
      </c>
      <c r="D119" s="248"/>
      <c r="E119" s="249"/>
      <c r="F119" s="248"/>
      <c r="G119" s="249"/>
      <c r="H119" s="250"/>
      <c r="I119" s="248"/>
      <c r="J119" s="248"/>
      <c r="K119" s="248"/>
      <c r="L119" s="251"/>
      <c r="M119" s="252"/>
      <c r="N119" s="252"/>
      <c r="O119" s="252"/>
      <c r="P119" s="252"/>
      <c r="Q119" s="252"/>
      <c r="R119" s="253"/>
      <c r="S119" s="252"/>
      <c r="T119" s="254"/>
      <c r="U119" s="254"/>
      <c r="V119" s="254"/>
      <c r="W119" s="254"/>
      <c r="X119" s="255"/>
      <c r="Y119" s="254"/>
      <c r="Z119" s="254"/>
      <c r="AA119" s="254"/>
      <c r="AB119" s="254"/>
      <c r="AC119" s="256"/>
      <c r="AD119" s="254"/>
      <c r="AE119" s="254"/>
      <c r="AF119" s="254"/>
      <c r="AG119" s="254"/>
      <c r="AH119" s="257"/>
      <c r="AI119" s="162"/>
      <c r="AJ119" s="254"/>
      <c r="AK119" s="254"/>
      <c r="AL119" s="258"/>
      <c r="AM119" s="153"/>
      <c r="AN119" s="254"/>
      <c r="AO119" s="254"/>
      <c r="AP119" s="254"/>
      <c r="AQ119" s="272"/>
      <c r="AR119" s="259"/>
      <c r="AS119" s="260"/>
      <c r="AT119" s="260"/>
      <c r="AU119" s="249"/>
      <c r="AV119" s="165"/>
      <c r="AW119" s="165"/>
      <c r="AX119" s="165"/>
      <c r="AY119" s="165"/>
      <c r="AZ119" s="165"/>
    </row>
    <row r="120" spans="1:52" s="46" customFormat="1">
      <c r="A120" s="248">
        <v>116</v>
      </c>
      <c r="B120" s="248"/>
      <c r="C120" s="248" t="s">
        <v>4670</v>
      </c>
      <c r="D120" s="248"/>
      <c r="E120" s="249"/>
      <c r="F120" s="248"/>
      <c r="G120" s="249"/>
      <c r="H120" s="250"/>
      <c r="I120" s="248"/>
      <c r="J120" s="248"/>
      <c r="K120" s="248"/>
      <c r="L120" s="251"/>
      <c r="M120" s="252"/>
      <c r="N120" s="252"/>
      <c r="O120" s="252"/>
      <c r="P120" s="252"/>
      <c r="Q120" s="252"/>
      <c r="R120" s="253"/>
      <c r="S120" s="252"/>
      <c r="T120" s="254"/>
      <c r="U120" s="254"/>
      <c r="V120" s="254"/>
      <c r="W120" s="254"/>
      <c r="X120" s="255"/>
      <c r="Y120" s="254"/>
      <c r="Z120" s="254"/>
      <c r="AA120" s="254"/>
      <c r="AB120" s="254"/>
      <c r="AC120" s="256"/>
      <c r="AD120" s="254"/>
      <c r="AE120" s="254"/>
      <c r="AF120" s="254"/>
      <c r="AG120" s="254"/>
      <c r="AH120" s="257"/>
      <c r="AI120" s="162"/>
      <c r="AJ120" s="254"/>
      <c r="AK120" s="254"/>
      <c r="AL120" s="258"/>
      <c r="AM120" s="153"/>
      <c r="AN120" s="254"/>
      <c r="AO120" s="254"/>
      <c r="AP120" s="254"/>
      <c r="AQ120" s="272"/>
      <c r="AR120" s="259"/>
      <c r="AS120" s="260"/>
      <c r="AT120" s="260"/>
      <c r="AU120" s="249"/>
      <c r="AV120" s="165"/>
      <c r="AW120" s="165"/>
      <c r="AX120" s="165"/>
      <c r="AY120" s="165"/>
      <c r="AZ120" s="165"/>
    </row>
    <row r="121" spans="1:52" s="46" customFormat="1">
      <c r="A121" s="248">
        <v>117</v>
      </c>
      <c r="B121" s="248"/>
      <c r="C121" s="248" t="s">
        <v>3510</v>
      </c>
      <c r="D121" s="248"/>
      <c r="E121" s="249"/>
      <c r="F121" s="248"/>
      <c r="G121" s="249"/>
      <c r="H121" s="250"/>
      <c r="I121" s="248"/>
      <c r="J121" s="248"/>
      <c r="K121" s="248"/>
      <c r="L121" s="251"/>
      <c r="M121" s="252"/>
      <c r="N121" s="252"/>
      <c r="O121" s="252"/>
      <c r="P121" s="252"/>
      <c r="Q121" s="252"/>
      <c r="R121" s="253"/>
      <c r="S121" s="252"/>
      <c r="T121" s="254"/>
      <c r="U121" s="254"/>
      <c r="V121" s="254"/>
      <c r="W121" s="254"/>
      <c r="X121" s="255"/>
      <c r="Y121" s="254"/>
      <c r="Z121" s="254"/>
      <c r="AA121" s="254"/>
      <c r="AB121" s="254"/>
      <c r="AC121" s="256"/>
      <c r="AD121" s="254"/>
      <c r="AE121" s="254"/>
      <c r="AF121" s="254"/>
      <c r="AG121" s="254"/>
      <c r="AH121" s="257"/>
      <c r="AI121" s="162"/>
      <c r="AJ121" s="254"/>
      <c r="AK121" s="254"/>
      <c r="AL121" s="258"/>
      <c r="AM121" s="153"/>
      <c r="AN121" s="254"/>
      <c r="AO121" s="254"/>
      <c r="AP121" s="254"/>
      <c r="AQ121" s="272"/>
      <c r="AR121" s="259"/>
      <c r="AS121" s="260"/>
      <c r="AT121" s="260"/>
      <c r="AU121" s="249"/>
      <c r="AV121" s="165"/>
      <c r="AW121" s="165"/>
      <c r="AX121" s="165"/>
      <c r="AY121" s="165"/>
      <c r="AZ121" s="165"/>
    </row>
    <row r="122" spans="1:52" s="46" customFormat="1">
      <c r="A122" s="248">
        <v>118</v>
      </c>
      <c r="B122" s="248"/>
      <c r="C122" s="248" t="s">
        <v>3295</v>
      </c>
      <c r="D122" s="248"/>
      <c r="E122" s="249"/>
      <c r="F122" s="248"/>
      <c r="G122" s="249"/>
      <c r="H122" s="250"/>
      <c r="I122" s="248"/>
      <c r="J122" s="248"/>
      <c r="K122" s="248"/>
      <c r="L122" s="251"/>
      <c r="M122" s="252"/>
      <c r="N122" s="252"/>
      <c r="O122" s="252"/>
      <c r="P122" s="252"/>
      <c r="Q122" s="252"/>
      <c r="R122" s="253"/>
      <c r="S122" s="252"/>
      <c r="T122" s="254"/>
      <c r="U122" s="254"/>
      <c r="V122" s="254"/>
      <c r="W122" s="254"/>
      <c r="X122" s="255"/>
      <c r="Y122" s="254"/>
      <c r="Z122" s="254"/>
      <c r="AA122" s="254"/>
      <c r="AB122" s="254"/>
      <c r="AC122" s="256"/>
      <c r="AD122" s="254"/>
      <c r="AE122" s="254"/>
      <c r="AF122" s="254"/>
      <c r="AG122" s="254"/>
      <c r="AH122" s="257"/>
      <c r="AI122" s="162"/>
      <c r="AJ122" s="254"/>
      <c r="AK122" s="254"/>
      <c r="AL122" s="258"/>
      <c r="AM122" s="153"/>
      <c r="AN122" s="254"/>
      <c r="AO122" s="254"/>
      <c r="AP122" s="254"/>
      <c r="AQ122" s="272"/>
      <c r="AR122" s="259"/>
      <c r="AS122" s="260"/>
      <c r="AT122" s="260"/>
      <c r="AU122" s="249"/>
      <c r="AV122" s="165"/>
      <c r="AW122" s="165"/>
      <c r="AX122" s="165"/>
      <c r="AY122" s="165"/>
      <c r="AZ122" s="165"/>
    </row>
    <row r="123" spans="1:52" s="46" customFormat="1">
      <c r="A123" s="248">
        <v>119</v>
      </c>
      <c r="B123" s="248"/>
      <c r="C123" s="248" t="s">
        <v>3321</v>
      </c>
      <c r="D123" s="248"/>
      <c r="E123" s="249"/>
      <c r="F123" s="248"/>
      <c r="G123" s="249"/>
      <c r="H123" s="250"/>
      <c r="I123" s="248"/>
      <c r="J123" s="248"/>
      <c r="K123" s="248"/>
      <c r="L123" s="251"/>
      <c r="M123" s="252"/>
      <c r="N123" s="252"/>
      <c r="O123" s="252"/>
      <c r="P123" s="252"/>
      <c r="Q123" s="252"/>
      <c r="R123" s="253"/>
      <c r="S123" s="252"/>
      <c r="T123" s="254"/>
      <c r="U123" s="254"/>
      <c r="V123" s="254"/>
      <c r="W123" s="254"/>
      <c r="X123" s="255"/>
      <c r="Y123" s="254"/>
      <c r="Z123" s="254"/>
      <c r="AA123" s="254"/>
      <c r="AB123" s="254"/>
      <c r="AC123" s="256"/>
      <c r="AD123" s="254"/>
      <c r="AE123" s="254"/>
      <c r="AF123" s="254"/>
      <c r="AG123" s="254"/>
      <c r="AH123" s="257"/>
      <c r="AI123" s="162"/>
      <c r="AJ123" s="254"/>
      <c r="AK123" s="254"/>
      <c r="AL123" s="258"/>
      <c r="AM123" s="153"/>
      <c r="AN123" s="254"/>
      <c r="AO123" s="254"/>
      <c r="AP123" s="254"/>
      <c r="AQ123" s="272"/>
      <c r="AR123" s="259"/>
      <c r="AS123" s="260"/>
      <c r="AT123" s="260"/>
      <c r="AU123" s="249"/>
      <c r="AV123" s="165"/>
      <c r="AW123" s="165"/>
      <c r="AX123" s="165"/>
      <c r="AY123" s="165"/>
      <c r="AZ123" s="165"/>
    </row>
    <row r="124" spans="1:52" s="93" customFormat="1">
      <c r="A124" s="247">
        <v>120</v>
      </c>
      <c r="B124" s="247"/>
      <c r="C124" s="247" t="s">
        <v>3128</v>
      </c>
      <c r="D124" s="247"/>
      <c r="E124" s="262"/>
      <c r="F124" s="247"/>
      <c r="G124" s="262"/>
      <c r="H124" s="263"/>
      <c r="I124" s="247"/>
      <c r="J124" s="247"/>
      <c r="K124" s="247"/>
      <c r="L124" s="264"/>
      <c r="M124" s="265"/>
      <c r="N124" s="265"/>
      <c r="O124" s="265"/>
      <c r="P124" s="265"/>
      <c r="Q124" s="265"/>
      <c r="R124" s="266"/>
      <c r="S124" s="265"/>
      <c r="T124" s="267"/>
      <c r="U124" s="267"/>
      <c r="V124" s="267"/>
      <c r="W124" s="267"/>
      <c r="X124" s="289"/>
      <c r="Y124" s="267"/>
      <c r="Z124" s="267"/>
      <c r="AA124" s="267"/>
      <c r="AB124" s="267"/>
      <c r="AC124" s="268"/>
      <c r="AD124" s="267"/>
      <c r="AE124" s="267"/>
      <c r="AF124" s="267"/>
      <c r="AG124" s="267"/>
      <c r="AH124" s="269"/>
      <c r="AI124" s="270"/>
      <c r="AJ124" s="267"/>
      <c r="AK124" s="267"/>
      <c r="AL124" s="271"/>
      <c r="AM124" s="272"/>
      <c r="AN124" s="267"/>
      <c r="AO124" s="267"/>
      <c r="AP124" s="267"/>
      <c r="AQ124" s="272"/>
      <c r="AR124" s="273"/>
      <c r="AS124" s="274"/>
      <c r="AT124" s="274"/>
      <c r="AU124" s="262"/>
      <c r="AV124" s="117"/>
      <c r="AW124" s="117"/>
      <c r="AX124" s="117"/>
      <c r="AY124" s="117"/>
      <c r="AZ124" s="117"/>
    </row>
    <row r="125" spans="1:52" s="93" customFormat="1">
      <c r="A125" s="247">
        <v>121</v>
      </c>
      <c r="B125" s="247"/>
      <c r="C125" s="247" t="s">
        <v>3128</v>
      </c>
      <c r="D125" s="247"/>
      <c r="E125" s="262"/>
      <c r="F125" s="247"/>
      <c r="G125" s="262"/>
      <c r="H125" s="263"/>
      <c r="I125" s="247"/>
      <c r="J125" s="247"/>
      <c r="K125" s="247"/>
      <c r="L125" s="264"/>
      <c r="M125" s="265"/>
      <c r="N125" s="265"/>
      <c r="O125" s="265"/>
      <c r="P125" s="265"/>
      <c r="Q125" s="265"/>
      <c r="R125" s="266"/>
      <c r="S125" s="265"/>
      <c r="T125" s="267"/>
      <c r="U125" s="267"/>
      <c r="V125" s="267"/>
      <c r="W125" s="267"/>
      <c r="X125" s="289"/>
      <c r="Y125" s="267"/>
      <c r="Z125" s="267"/>
      <c r="AA125" s="267"/>
      <c r="AB125" s="267"/>
      <c r="AC125" s="268"/>
      <c r="AD125" s="267"/>
      <c r="AE125" s="267"/>
      <c r="AF125" s="267"/>
      <c r="AG125" s="267"/>
      <c r="AH125" s="269"/>
      <c r="AI125" s="270"/>
      <c r="AJ125" s="267"/>
      <c r="AK125" s="267"/>
      <c r="AL125" s="271"/>
      <c r="AM125" s="272"/>
      <c r="AN125" s="267"/>
      <c r="AO125" s="267"/>
      <c r="AP125" s="267"/>
      <c r="AQ125" s="272"/>
      <c r="AR125" s="273"/>
      <c r="AS125" s="274"/>
      <c r="AT125" s="274"/>
      <c r="AU125" s="262"/>
      <c r="AV125" s="117"/>
      <c r="AW125" s="117"/>
      <c r="AX125" s="117"/>
      <c r="AY125" s="117"/>
      <c r="AZ125" s="117"/>
    </row>
    <row r="126" spans="1:52" s="46" customFormat="1">
      <c r="A126" s="248">
        <v>122</v>
      </c>
      <c r="B126" s="248"/>
      <c r="C126" s="248" t="s">
        <v>4675</v>
      </c>
      <c r="D126" s="248"/>
      <c r="E126" s="249"/>
      <c r="F126" s="248"/>
      <c r="G126" s="249"/>
      <c r="H126" s="250"/>
      <c r="I126" s="248"/>
      <c r="J126" s="248"/>
      <c r="K126" s="248"/>
      <c r="L126" s="251"/>
      <c r="M126" s="252"/>
      <c r="N126" s="252"/>
      <c r="O126" s="252"/>
      <c r="P126" s="252"/>
      <c r="Q126" s="252"/>
      <c r="R126" s="253"/>
      <c r="S126" s="252"/>
      <c r="T126" s="254"/>
      <c r="U126" s="254"/>
      <c r="V126" s="254"/>
      <c r="W126" s="254"/>
      <c r="X126" s="255"/>
      <c r="Y126" s="254"/>
      <c r="Z126" s="254"/>
      <c r="AA126" s="254"/>
      <c r="AB126" s="254"/>
      <c r="AC126" s="256"/>
      <c r="AD126" s="254"/>
      <c r="AE126" s="254"/>
      <c r="AF126" s="254"/>
      <c r="AG126" s="254"/>
      <c r="AH126" s="257"/>
      <c r="AI126" s="162"/>
      <c r="AJ126" s="254"/>
      <c r="AK126" s="254"/>
      <c r="AL126" s="258"/>
      <c r="AM126" s="153"/>
      <c r="AN126" s="254"/>
      <c r="AO126" s="254"/>
      <c r="AP126" s="254"/>
      <c r="AQ126" s="272"/>
      <c r="AR126" s="259"/>
      <c r="AS126" s="260"/>
      <c r="AT126" s="260"/>
      <c r="AU126" s="249"/>
      <c r="AV126" s="165"/>
      <c r="AW126" s="165"/>
      <c r="AX126" s="165"/>
      <c r="AY126" s="165"/>
      <c r="AZ126" s="165"/>
    </row>
    <row r="127" spans="1:52" s="46" customFormat="1">
      <c r="A127" s="248">
        <v>123</v>
      </c>
      <c r="B127" s="248"/>
      <c r="C127" s="248" t="s">
        <v>3340</v>
      </c>
      <c r="D127" s="248"/>
      <c r="E127" s="249"/>
      <c r="F127" s="248"/>
      <c r="G127" s="249"/>
      <c r="H127" s="250"/>
      <c r="I127" s="248"/>
      <c r="J127" s="248"/>
      <c r="K127" s="248"/>
      <c r="L127" s="251"/>
      <c r="M127" s="252"/>
      <c r="N127" s="252"/>
      <c r="O127" s="252"/>
      <c r="P127" s="252"/>
      <c r="Q127" s="252"/>
      <c r="R127" s="253"/>
      <c r="S127" s="252"/>
      <c r="T127" s="254"/>
      <c r="U127" s="254"/>
      <c r="V127" s="254"/>
      <c r="W127" s="254"/>
      <c r="X127" s="255"/>
      <c r="Y127" s="254"/>
      <c r="Z127" s="254"/>
      <c r="AA127" s="254"/>
      <c r="AB127" s="254"/>
      <c r="AC127" s="256"/>
      <c r="AD127" s="254"/>
      <c r="AE127" s="254"/>
      <c r="AF127" s="254"/>
      <c r="AG127" s="254"/>
      <c r="AH127" s="257"/>
      <c r="AI127" s="162"/>
      <c r="AJ127" s="254"/>
      <c r="AK127" s="254"/>
      <c r="AL127" s="258"/>
      <c r="AM127" s="153"/>
      <c r="AN127" s="254"/>
      <c r="AO127" s="254"/>
      <c r="AP127" s="254"/>
      <c r="AQ127" s="272"/>
      <c r="AR127" s="259"/>
      <c r="AS127" s="260"/>
      <c r="AT127" s="260"/>
      <c r="AU127" s="249"/>
      <c r="AV127" s="165"/>
      <c r="AW127" s="165"/>
      <c r="AX127" s="165"/>
      <c r="AY127" s="165"/>
      <c r="AZ127" s="165"/>
    </row>
    <row r="128" spans="1:52" s="46" customFormat="1">
      <c r="A128" s="248">
        <v>124</v>
      </c>
      <c r="B128" s="248"/>
      <c r="C128" s="248" t="s">
        <v>2157</v>
      </c>
      <c r="D128" s="248"/>
      <c r="E128" s="249"/>
      <c r="F128" s="248"/>
      <c r="G128" s="249"/>
      <c r="H128" s="250"/>
      <c r="I128" s="248"/>
      <c r="J128" s="248"/>
      <c r="K128" s="248"/>
      <c r="L128" s="251"/>
      <c r="M128" s="252"/>
      <c r="N128" s="252"/>
      <c r="O128" s="252"/>
      <c r="P128" s="252"/>
      <c r="Q128" s="252"/>
      <c r="R128" s="253"/>
      <c r="S128" s="252"/>
      <c r="T128" s="254"/>
      <c r="U128" s="254"/>
      <c r="V128" s="254"/>
      <c r="W128" s="254"/>
      <c r="X128" s="255"/>
      <c r="Y128" s="254"/>
      <c r="Z128" s="254"/>
      <c r="AA128" s="254"/>
      <c r="AB128" s="254"/>
      <c r="AC128" s="256"/>
      <c r="AD128" s="254"/>
      <c r="AE128" s="254"/>
      <c r="AF128" s="254"/>
      <c r="AG128" s="254"/>
      <c r="AH128" s="257"/>
      <c r="AI128" s="162"/>
      <c r="AJ128" s="254"/>
      <c r="AK128" s="254"/>
      <c r="AL128" s="258"/>
      <c r="AM128" s="153"/>
      <c r="AN128" s="254"/>
      <c r="AO128" s="254"/>
      <c r="AP128" s="254"/>
      <c r="AQ128" s="272"/>
      <c r="AR128" s="259"/>
      <c r="AS128" s="260"/>
      <c r="AT128" s="260"/>
      <c r="AU128" s="249"/>
      <c r="AV128" s="165"/>
      <c r="AW128" s="165"/>
      <c r="AX128" s="165"/>
      <c r="AY128" s="165"/>
      <c r="AZ128" s="165"/>
    </row>
    <row r="129" spans="1:52" s="46" customFormat="1">
      <c r="A129" s="248">
        <v>125</v>
      </c>
      <c r="B129" s="248"/>
      <c r="C129" s="248" t="s">
        <v>3362</v>
      </c>
      <c r="D129" s="248"/>
      <c r="E129" s="249"/>
      <c r="F129" s="248"/>
      <c r="G129" s="249"/>
      <c r="H129" s="250"/>
      <c r="I129" s="248"/>
      <c r="J129" s="248"/>
      <c r="K129" s="248"/>
      <c r="L129" s="251"/>
      <c r="M129" s="252"/>
      <c r="N129" s="252"/>
      <c r="O129" s="252"/>
      <c r="P129" s="252"/>
      <c r="Q129" s="252"/>
      <c r="R129" s="253"/>
      <c r="S129" s="252"/>
      <c r="T129" s="254"/>
      <c r="U129" s="254"/>
      <c r="V129" s="254"/>
      <c r="W129" s="254"/>
      <c r="X129" s="255"/>
      <c r="Y129" s="254"/>
      <c r="Z129" s="254"/>
      <c r="AA129" s="254"/>
      <c r="AB129" s="254"/>
      <c r="AC129" s="256"/>
      <c r="AD129" s="254"/>
      <c r="AE129" s="254"/>
      <c r="AF129" s="254"/>
      <c r="AG129" s="254"/>
      <c r="AH129" s="257"/>
      <c r="AI129" s="162"/>
      <c r="AJ129" s="254"/>
      <c r="AK129" s="254"/>
      <c r="AL129" s="258"/>
      <c r="AM129" s="153"/>
      <c r="AN129" s="254"/>
      <c r="AO129" s="254"/>
      <c r="AP129" s="254"/>
      <c r="AQ129" s="272"/>
      <c r="AR129" s="259"/>
      <c r="AS129" s="260"/>
      <c r="AT129" s="260"/>
      <c r="AU129" s="249"/>
      <c r="AV129" s="165"/>
      <c r="AW129" s="165"/>
      <c r="AX129" s="165"/>
      <c r="AY129" s="165"/>
      <c r="AZ129" s="165"/>
    </row>
    <row r="130" spans="1:52" s="46" customFormat="1">
      <c r="A130" s="248">
        <v>126</v>
      </c>
      <c r="B130" s="248"/>
      <c r="C130" s="248" t="s">
        <v>3781</v>
      </c>
      <c r="D130" s="248"/>
      <c r="E130" s="249"/>
      <c r="F130" s="248"/>
      <c r="G130" s="249"/>
      <c r="H130" s="250"/>
      <c r="I130" s="248"/>
      <c r="J130" s="248"/>
      <c r="K130" s="248"/>
      <c r="L130" s="251"/>
      <c r="M130" s="252"/>
      <c r="N130" s="252"/>
      <c r="O130" s="252"/>
      <c r="P130" s="252"/>
      <c r="Q130" s="252"/>
      <c r="R130" s="253"/>
      <c r="S130" s="252"/>
      <c r="T130" s="254"/>
      <c r="U130" s="254"/>
      <c r="V130" s="254"/>
      <c r="W130" s="254"/>
      <c r="X130" s="255"/>
      <c r="Y130" s="254"/>
      <c r="Z130" s="254"/>
      <c r="AA130" s="254"/>
      <c r="AB130" s="254"/>
      <c r="AC130" s="256"/>
      <c r="AD130" s="254"/>
      <c r="AE130" s="254"/>
      <c r="AF130" s="254"/>
      <c r="AG130" s="254"/>
      <c r="AH130" s="257"/>
      <c r="AI130" s="162"/>
      <c r="AJ130" s="254"/>
      <c r="AK130" s="254"/>
      <c r="AL130" s="258"/>
      <c r="AM130" s="153"/>
      <c r="AN130" s="254"/>
      <c r="AO130" s="254"/>
      <c r="AP130" s="254"/>
      <c r="AQ130" s="272"/>
      <c r="AR130" s="259"/>
      <c r="AS130" s="260"/>
      <c r="AT130" s="260"/>
      <c r="AU130" s="249"/>
      <c r="AV130" s="165"/>
      <c r="AW130" s="165"/>
      <c r="AX130" s="165"/>
      <c r="AY130" s="165"/>
      <c r="AZ130" s="165"/>
    </row>
    <row r="131" spans="1:52" s="46" customFormat="1">
      <c r="A131" s="248">
        <v>127</v>
      </c>
      <c r="B131" s="248"/>
      <c r="C131" s="248" t="s">
        <v>3510</v>
      </c>
      <c r="D131" s="248"/>
      <c r="E131" s="249"/>
      <c r="F131" s="248"/>
      <c r="G131" s="249"/>
      <c r="H131" s="250"/>
      <c r="I131" s="248"/>
      <c r="J131" s="248"/>
      <c r="K131" s="248"/>
      <c r="L131" s="251"/>
      <c r="M131" s="252"/>
      <c r="N131" s="252"/>
      <c r="O131" s="252"/>
      <c r="P131" s="252"/>
      <c r="Q131" s="252"/>
      <c r="R131" s="253"/>
      <c r="S131" s="252"/>
      <c r="T131" s="254"/>
      <c r="U131" s="254"/>
      <c r="V131" s="254"/>
      <c r="W131" s="254"/>
      <c r="X131" s="255"/>
      <c r="Y131" s="254"/>
      <c r="Z131" s="254"/>
      <c r="AA131" s="254"/>
      <c r="AB131" s="254"/>
      <c r="AC131" s="256"/>
      <c r="AD131" s="254"/>
      <c r="AE131" s="254"/>
      <c r="AF131" s="254"/>
      <c r="AG131" s="254"/>
      <c r="AH131" s="257"/>
      <c r="AI131" s="162"/>
      <c r="AJ131" s="254"/>
      <c r="AK131" s="254"/>
      <c r="AL131" s="258"/>
      <c r="AM131" s="153"/>
      <c r="AN131" s="254"/>
      <c r="AO131" s="254"/>
      <c r="AP131" s="254"/>
      <c r="AQ131" s="272"/>
      <c r="AR131" s="259"/>
      <c r="AS131" s="260"/>
      <c r="AT131" s="260"/>
      <c r="AU131" s="249"/>
      <c r="AV131" s="165"/>
      <c r="AW131" s="165"/>
      <c r="AX131" s="165"/>
      <c r="AY131" s="165"/>
      <c r="AZ131" s="165"/>
    </row>
    <row r="132" spans="1:52" s="46" customFormat="1">
      <c r="A132" s="248">
        <v>128</v>
      </c>
      <c r="B132" s="248"/>
      <c r="C132" s="248" t="s">
        <v>3460</v>
      </c>
      <c r="D132" s="248"/>
      <c r="E132" s="249"/>
      <c r="F132" s="248"/>
      <c r="G132" s="249"/>
      <c r="H132" s="250"/>
      <c r="I132" s="248"/>
      <c r="J132" s="248"/>
      <c r="K132" s="248"/>
      <c r="L132" s="251"/>
      <c r="M132" s="252"/>
      <c r="N132" s="252"/>
      <c r="O132" s="252"/>
      <c r="P132" s="252"/>
      <c r="Q132" s="252"/>
      <c r="R132" s="253"/>
      <c r="S132" s="252"/>
      <c r="T132" s="254"/>
      <c r="U132" s="254"/>
      <c r="V132" s="254"/>
      <c r="W132" s="254"/>
      <c r="X132" s="255"/>
      <c r="Y132" s="254"/>
      <c r="Z132" s="254"/>
      <c r="AA132" s="254"/>
      <c r="AB132" s="254"/>
      <c r="AC132" s="256"/>
      <c r="AD132" s="254"/>
      <c r="AE132" s="254"/>
      <c r="AF132" s="254"/>
      <c r="AG132" s="254"/>
      <c r="AH132" s="257"/>
      <c r="AI132" s="162"/>
      <c r="AJ132" s="254"/>
      <c r="AK132" s="254"/>
      <c r="AL132" s="258"/>
      <c r="AM132" s="153"/>
      <c r="AN132" s="254"/>
      <c r="AO132" s="254"/>
      <c r="AP132" s="254"/>
      <c r="AQ132" s="272"/>
      <c r="AR132" s="259"/>
      <c r="AS132" s="260"/>
      <c r="AT132" s="260"/>
      <c r="AU132" s="249"/>
      <c r="AV132" s="165"/>
      <c r="AW132" s="165"/>
      <c r="AX132" s="165"/>
      <c r="AY132" s="165"/>
      <c r="AZ132" s="165"/>
    </row>
    <row r="133" spans="1:52" s="46" customFormat="1">
      <c r="A133" s="248">
        <v>129</v>
      </c>
      <c r="B133" s="248"/>
      <c r="C133" s="248" t="s">
        <v>4674</v>
      </c>
      <c r="D133" s="248"/>
      <c r="E133" s="249"/>
      <c r="F133" s="248"/>
      <c r="G133" s="249"/>
      <c r="H133" s="250"/>
      <c r="I133" s="248"/>
      <c r="J133" s="248"/>
      <c r="K133" s="248"/>
      <c r="L133" s="251"/>
      <c r="M133" s="252"/>
      <c r="N133" s="252"/>
      <c r="O133" s="252"/>
      <c r="P133" s="252"/>
      <c r="Q133" s="252"/>
      <c r="R133" s="253"/>
      <c r="S133" s="252"/>
      <c r="T133" s="254"/>
      <c r="U133" s="254"/>
      <c r="V133" s="254"/>
      <c r="W133" s="254"/>
      <c r="X133" s="255"/>
      <c r="Y133" s="254"/>
      <c r="Z133" s="254"/>
      <c r="AA133" s="254"/>
      <c r="AB133" s="254"/>
      <c r="AC133" s="256"/>
      <c r="AD133" s="254"/>
      <c r="AE133" s="254"/>
      <c r="AF133" s="254"/>
      <c r="AG133" s="254"/>
      <c r="AH133" s="257"/>
      <c r="AI133" s="162"/>
      <c r="AJ133" s="254"/>
      <c r="AK133" s="254"/>
      <c r="AL133" s="258"/>
      <c r="AM133" s="153"/>
      <c r="AN133" s="254"/>
      <c r="AO133" s="254"/>
      <c r="AP133" s="254"/>
      <c r="AQ133" s="272"/>
      <c r="AR133" s="259"/>
      <c r="AS133" s="260"/>
      <c r="AT133" s="260"/>
      <c r="AU133" s="249"/>
      <c r="AV133" s="165"/>
      <c r="AW133" s="165"/>
      <c r="AX133" s="165"/>
      <c r="AY133" s="165"/>
      <c r="AZ133" s="165"/>
    </row>
    <row r="134" spans="1:52" s="46" customFormat="1">
      <c r="A134" s="248">
        <v>130</v>
      </c>
      <c r="B134" s="248"/>
      <c r="C134" s="248" t="s">
        <v>3128</v>
      </c>
      <c r="D134" s="248"/>
      <c r="E134" s="249"/>
      <c r="F134" s="248"/>
      <c r="G134" s="249"/>
      <c r="H134" s="250"/>
      <c r="I134" s="248"/>
      <c r="J134" s="248"/>
      <c r="K134" s="248"/>
      <c r="L134" s="251"/>
      <c r="M134" s="252"/>
      <c r="N134" s="252"/>
      <c r="O134" s="252"/>
      <c r="P134" s="252"/>
      <c r="Q134" s="252"/>
      <c r="R134" s="253"/>
      <c r="S134" s="252"/>
      <c r="T134" s="254"/>
      <c r="U134" s="254"/>
      <c r="V134" s="254"/>
      <c r="W134" s="254"/>
      <c r="X134" s="255"/>
      <c r="Y134" s="254"/>
      <c r="Z134" s="254"/>
      <c r="AA134" s="254"/>
      <c r="AB134" s="254"/>
      <c r="AC134" s="256"/>
      <c r="AD134" s="254"/>
      <c r="AE134" s="254"/>
      <c r="AF134" s="254"/>
      <c r="AG134" s="254"/>
      <c r="AH134" s="257"/>
      <c r="AI134" s="162"/>
      <c r="AJ134" s="254"/>
      <c r="AK134" s="254"/>
      <c r="AL134" s="258"/>
      <c r="AM134" s="153"/>
      <c r="AN134" s="254"/>
      <c r="AO134" s="254"/>
      <c r="AP134" s="254"/>
      <c r="AQ134" s="272"/>
      <c r="AR134" s="259"/>
      <c r="AS134" s="260"/>
      <c r="AT134" s="260"/>
      <c r="AU134" s="249"/>
      <c r="AV134" s="165"/>
      <c r="AW134" s="165"/>
      <c r="AX134" s="165"/>
      <c r="AY134" s="165"/>
      <c r="AZ134" s="165"/>
    </row>
    <row r="135" spans="1:52" s="46" customFormat="1">
      <c r="A135" s="248">
        <v>131</v>
      </c>
      <c r="B135" s="248"/>
      <c r="C135" s="248" t="s">
        <v>5232</v>
      </c>
      <c r="D135" s="248"/>
      <c r="E135" s="249"/>
      <c r="F135" s="248"/>
      <c r="G135" s="249"/>
      <c r="H135" s="250"/>
      <c r="I135" s="248"/>
      <c r="J135" s="248"/>
      <c r="K135" s="248"/>
      <c r="L135" s="251"/>
      <c r="M135" s="252"/>
      <c r="N135" s="252"/>
      <c r="O135" s="252"/>
      <c r="P135" s="252"/>
      <c r="Q135" s="252"/>
      <c r="R135" s="253"/>
      <c r="S135" s="252"/>
      <c r="T135" s="254"/>
      <c r="U135" s="254"/>
      <c r="V135" s="254"/>
      <c r="W135" s="254"/>
      <c r="X135" s="255"/>
      <c r="Y135" s="254"/>
      <c r="Z135" s="254"/>
      <c r="AA135" s="254"/>
      <c r="AB135" s="254"/>
      <c r="AC135" s="256"/>
      <c r="AD135" s="254"/>
      <c r="AE135" s="254"/>
      <c r="AF135" s="254"/>
      <c r="AG135" s="254"/>
      <c r="AH135" s="257"/>
      <c r="AI135" s="162"/>
      <c r="AJ135" s="254"/>
      <c r="AK135" s="254"/>
      <c r="AL135" s="258"/>
      <c r="AM135" s="153"/>
      <c r="AN135" s="254"/>
      <c r="AO135" s="254"/>
      <c r="AP135" s="254"/>
      <c r="AQ135" s="272"/>
      <c r="AR135" s="259"/>
      <c r="AS135" s="260"/>
      <c r="AT135" s="260"/>
      <c r="AU135" s="249"/>
      <c r="AV135" s="165"/>
      <c r="AW135" s="165"/>
      <c r="AX135" s="165"/>
      <c r="AY135" s="165"/>
      <c r="AZ135" s="165"/>
    </row>
    <row r="136" spans="1:52" s="46" customFormat="1">
      <c r="A136" s="248">
        <v>132</v>
      </c>
      <c r="B136" s="248"/>
      <c r="C136" s="248" t="s">
        <v>3775</v>
      </c>
      <c r="D136" s="248"/>
      <c r="E136" s="249"/>
      <c r="F136" s="248"/>
      <c r="G136" s="249"/>
      <c r="H136" s="250"/>
      <c r="I136" s="248"/>
      <c r="J136" s="248"/>
      <c r="K136" s="248"/>
      <c r="L136" s="251"/>
      <c r="M136" s="252"/>
      <c r="N136" s="252"/>
      <c r="O136" s="252"/>
      <c r="P136" s="252"/>
      <c r="Q136" s="252"/>
      <c r="R136" s="253"/>
      <c r="S136" s="252"/>
      <c r="T136" s="254"/>
      <c r="U136" s="254"/>
      <c r="V136" s="254"/>
      <c r="W136" s="254"/>
      <c r="X136" s="255"/>
      <c r="Y136" s="254"/>
      <c r="Z136" s="254"/>
      <c r="AA136" s="254"/>
      <c r="AB136" s="254"/>
      <c r="AC136" s="256"/>
      <c r="AD136" s="254"/>
      <c r="AE136" s="254"/>
      <c r="AF136" s="254"/>
      <c r="AG136" s="254"/>
      <c r="AH136" s="257"/>
      <c r="AI136" s="162"/>
      <c r="AJ136" s="254"/>
      <c r="AK136" s="254"/>
      <c r="AL136" s="258"/>
      <c r="AM136" s="153"/>
      <c r="AN136" s="254"/>
      <c r="AO136" s="254"/>
      <c r="AP136" s="254"/>
      <c r="AQ136" s="272"/>
      <c r="AR136" s="259"/>
      <c r="AS136" s="260"/>
      <c r="AT136" s="260"/>
      <c r="AU136" s="249"/>
      <c r="AV136" s="165"/>
      <c r="AW136" s="165"/>
      <c r="AX136" s="165"/>
      <c r="AY136" s="165"/>
      <c r="AZ136" s="165"/>
    </row>
    <row r="137" spans="1:52" s="46" customFormat="1">
      <c r="A137" s="248">
        <v>133</v>
      </c>
      <c r="B137" s="248"/>
      <c r="C137" s="248"/>
      <c r="D137" s="248"/>
      <c r="E137" s="249"/>
      <c r="F137" s="248"/>
      <c r="G137" s="249"/>
      <c r="H137" s="250"/>
      <c r="I137" s="248"/>
      <c r="J137" s="248"/>
      <c r="K137" s="248"/>
      <c r="L137" s="251"/>
      <c r="M137" s="252"/>
      <c r="N137" s="252"/>
      <c r="O137" s="252"/>
      <c r="P137" s="252"/>
      <c r="Q137" s="252"/>
      <c r="R137" s="253"/>
      <c r="S137" s="252"/>
      <c r="T137" s="254"/>
      <c r="U137" s="254"/>
      <c r="V137" s="254"/>
      <c r="W137" s="254"/>
      <c r="X137" s="255"/>
      <c r="Y137" s="254"/>
      <c r="Z137" s="254"/>
      <c r="AA137" s="254"/>
      <c r="AB137" s="254"/>
      <c r="AC137" s="256"/>
      <c r="AD137" s="254"/>
      <c r="AE137" s="254"/>
      <c r="AF137" s="254"/>
      <c r="AG137" s="254"/>
      <c r="AH137" s="257"/>
      <c r="AI137" s="162"/>
      <c r="AJ137" s="254"/>
      <c r="AK137" s="254"/>
      <c r="AL137" s="258"/>
      <c r="AM137" s="153"/>
      <c r="AN137" s="254"/>
      <c r="AO137" s="254"/>
      <c r="AP137" s="254"/>
      <c r="AQ137" s="272"/>
      <c r="AR137" s="259"/>
      <c r="AS137" s="260"/>
      <c r="AT137" s="260"/>
      <c r="AU137" s="249"/>
      <c r="AV137" s="165"/>
      <c r="AW137" s="165"/>
      <c r="AX137" s="165"/>
      <c r="AY137" s="165"/>
      <c r="AZ137" s="165"/>
    </row>
    <row r="138" spans="1:52" s="46" customFormat="1">
      <c r="A138" s="248">
        <v>134</v>
      </c>
      <c r="B138" s="248"/>
      <c r="C138" s="248"/>
      <c r="D138" s="248"/>
      <c r="E138" s="249"/>
      <c r="F138" s="248"/>
      <c r="G138" s="249"/>
      <c r="H138" s="250"/>
      <c r="I138" s="248"/>
      <c r="J138" s="248"/>
      <c r="K138" s="248"/>
      <c r="L138" s="251"/>
      <c r="M138" s="252"/>
      <c r="N138" s="252"/>
      <c r="O138" s="252"/>
      <c r="P138" s="252"/>
      <c r="Q138" s="252"/>
      <c r="R138" s="253"/>
      <c r="S138" s="252"/>
      <c r="T138" s="254"/>
      <c r="U138" s="254"/>
      <c r="V138" s="254"/>
      <c r="W138" s="254"/>
      <c r="X138" s="255"/>
      <c r="Y138" s="254"/>
      <c r="Z138" s="254"/>
      <c r="AA138" s="254"/>
      <c r="AB138" s="254"/>
      <c r="AC138" s="256"/>
      <c r="AD138" s="254"/>
      <c r="AE138" s="254"/>
      <c r="AF138" s="254"/>
      <c r="AG138" s="254"/>
      <c r="AH138" s="257"/>
      <c r="AI138" s="162"/>
      <c r="AJ138" s="254"/>
      <c r="AK138" s="254"/>
      <c r="AL138" s="258"/>
      <c r="AM138" s="153"/>
      <c r="AN138" s="254"/>
      <c r="AO138" s="254"/>
      <c r="AP138" s="254"/>
      <c r="AQ138" s="272"/>
      <c r="AR138" s="259"/>
      <c r="AS138" s="260"/>
      <c r="AT138" s="260"/>
      <c r="AU138" s="249"/>
      <c r="AV138" s="165"/>
      <c r="AW138" s="165"/>
      <c r="AX138" s="165"/>
      <c r="AY138" s="165"/>
      <c r="AZ138" s="165"/>
    </row>
    <row r="139" spans="1:52" s="46" customFormat="1">
      <c r="A139" s="248">
        <v>135</v>
      </c>
      <c r="B139" s="248"/>
      <c r="C139" s="248"/>
      <c r="D139" s="248"/>
      <c r="E139" s="249"/>
      <c r="F139" s="248"/>
      <c r="G139" s="249"/>
      <c r="H139" s="250"/>
      <c r="I139" s="248"/>
      <c r="J139" s="248"/>
      <c r="K139" s="248"/>
      <c r="L139" s="251"/>
      <c r="M139" s="252"/>
      <c r="N139" s="252"/>
      <c r="O139" s="252"/>
      <c r="P139" s="252"/>
      <c r="Q139" s="252"/>
      <c r="R139" s="253"/>
      <c r="S139" s="252"/>
      <c r="T139" s="254"/>
      <c r="U139" s="254"/>
      <c r="V139" s="254"/>
      <c r="W139" s="254"/>
      <c r="X139" s="255"/>
      <c r="Y139" s="254"/>
      <c r="Z139" s="254"/>
      <c r="AA139" s="254"/>
      <c r="AB139" s="254"/>
      <c r="AC139" s="256"/>
      <c r="AD139" s="254"/>
      <c r="AE139" s="254"/>
      <c r="AF139" s="254"/>
      <c r="AG139" s="254"/>
      <c r="AH139" s="257"/>
      <c r="AI139" s="162"/>
      <c r="AJ139" s="254"/>
      <c r="AK139" s="254"/>
      <c r="AL139" s="258"/>
      <c r="AM139" s="153"/>
      <c r="AN139" s="254"/>
      <c r="AO139" s="254"/>
      <c r="AP139" s="254"/>
      <c r="AQ139" s="272"/>
      <c r="AR139" s="259"/>
      <c r="AS139" s="260"/>
      <c r="AT139" s="260"/>
      <c r="AU139" s="249"/>
      <c r="AV139" s="165"/>
      <c r="AW139" s="165"/>
      <c r="AX139" s="165"/>
      <c r="AY139" s="165"/>
      <c r="AZ139" s="165"/>
    </row>
    <row r="140" spans="1:52" s="46" customFormat="1">
      <c r="A140" s="248">
        <v>136</v>
      </c>
      <c r="B140" s="248"/>
      <c r="C140" s="248"/>
      <c r="D140" s="248"/>
      <c r="E140" s="249"/>
      <c r="F140" s="248"/>
      <c r="G140" s="249"/>
      <c r="H140" s="250"/>
      <c r="I140" s="248"/>
      <c r="J140" s="248"/>
      <c r="K140" s="248"/>
      <c r="L140" s="251"/>
      <c r="M140" s="252"/>
      <c r="N140" s="252"/>
      <c r="O140" s="252"/>
      <c r="P140" s="252"/>
      <c r="Q140" s="252"/>
      <c r="R140" s="253"/>
      <c r="S140" s="252"/>
      <c r="T140" s="254"/>
      <c r="U140" s="254"/>
      <c r="V140" s="254"/>
      <c r="W140" s="254"/>
      <c r="X140" s="255"/>
      <c r="Y140" s="254"/>
      <c r="Z140" s="254"/>
      <c r="AA140" s="254"/>
      <c r="AB140" s="254"/>
      <c r="AC140" s="256"/>
      <c r="AD140" s="254"/>
      <c r="AE140" s="254"/>
      <c r="AF140" s="254"/>
      <c r="AG140" s="254"/>
      <c r="AH140" s="257"/>
      <c r="AI140" s="162"/>
      <c r="AJ140" s="254"/>
      <c r="AK140" s="254"/>
      <c r="AL140" s="258"/>
      <c r="AM140" s="153"/>
      <c r="AN140" s="254"/>
      <c r="AO140" s="254"/>
      <c r="AP140" s="254"/>
      <c r="AQ140" s="272"/>
      <c r="AR140" s="259"/>
      <c r="AS140" s="260"/>
      <c r="AT140" s="260"/>
      <c r="AU140" s="249"/>
      <c r="AV140" s="165"/>
      <c r="AW140" s="165"/>
      <c r="AX140" s="165"/>
      <c r="AY140" s="165"/>
      <c r="AZ140" s="165"/>
    </row>
    <row r="141" spans="1:52" s="46" customFormat="1">
      <c r="A141" s="248">
        <v>137</v>
      </c>
      <c r="B141" s="248"/>
      <c r="C141" s="248"/>
      <c r="D141" s="248"/>
      <c r="E141" s="249"/>
      <c r="F141" s="248"/>
      <c r="G141" s="249"/>
      <c r="H141" s="250"/>
      <c r="I141" s="248"/>
      <c r="J141" s="248"/>
      <c r="K141" s="248"/>
      <c r="L141" s="251"/>
      <c r="M141" s="252"/>
      <c r="N141" s="252"/>
      <c r="O141" s="252"/>
      <c r="P141" s="252"/>
      <c r="Q141" s="252"/>
      <c r="R141" s="253"/>
      <c r="S141" s="252"/>
      <c r="T141" s="254"/>
      <c r="U141" s="254"/>
      <c r="V141" s="254"/>
      <c r="W141" s="254"/>
      <c r="X141" s="255"/>
      <c r="Y141" s="254"/>
      <c r="Z141" s="254"/>
      <c r="AA141" s="254"/>
      <c r="AB141" s="254"/>
      <c r="AC141" s="256"/>
      <c r="AD141" s="254"/>
      <c r="AE141" s="254"/>
      <c r="AF141" s="254"/>
      <c r="AG141" s="254"/>
      <c r="AH141" s="257"/>
      <c r="AI141" s="162"/>
      <c r="AJ141" s="254"/>
      <c r="AK141" s="254"/>
      <c r="AL141" s="258"/>
      <c r="AM141" s="153"/>
      <c r="AN141" s="254"/>
      <c r="AO141" s="254"/>
      <c r="AP141" s="254"/>
      <c r="AQ141" s="272"/>
      <c r="AR141" s="259"/>
      <c r="AS141" s="260"/>
      <c r="AT141" s="260"/>
      <c r="AU141" s="249"/>
      <c r="AV141" s="165"/>
      <c r="AW141" s="165"/>
      <c r="AX141" s="165"/>
      <c r="AY141" s="165"/>
      <c r="AZ141" s="165"/>
    </row>
    <row r="142" spans="1:52" s="46" customFormat="1">
      <c r="A142" s="248">
        <v>138</v>
      </c>
      <c r="B142" s="248"/>
      <c r="C142" s="248"/>
      <c r="D142" s="248"/>
      <c r="E142" s="249"/>
      <c r="F142" s="248"/>
      <c r="G142" s="249"/>
      <c r="H142" s="250"/>
      <c r="I142" s="248"/>
      <c r="J142" s="248"/>
      <c r="K142" s="248"/>
      <c r="L142" s="251"/>
      <c r="M142" s="252"/>
      <c r="N142" s="252"/>
      <c r="O142" s="252"/>
      <c r="P142" s="252"/>
      <c r="Q142" s="252"/>
      <c r="R142" s="253"/>
      <c r="S142" s="252"/>
      <c r="T142" s="254"/>
      <c r="U142" s="254"/>
      <c r="V142" s="254"/>
      <c r="W142" s="254"/>
      <c r="X142" s="255"/>
      <c r="Y142" s="254"/>
      <c r="Z142" s="254"/>
      <c r="AA142" s="254"/>
      <c r="AB142" s="254"/>
      <c r="AC142" s="256"/>
      <c r="AD142" s="254"/>
      <c r="AE142" s="254"/>
      <c r="AF142" s="254"/>
      <c r="AG142" s="254"/>
      <c r="AH142" s="257"/>
      <c r="AI142" s="162"/>
      <c r="AJ142" s="254"/>
      <c r="AK142" s="254"/>
      <c r="AL142" s="258"/>
      <c r="AM142" s="153"/>
      <c r="AN142" s="254"/>
      <c r="AO142" s="254"/>
      <c r="AP142" s="254"/>
      <c r="AQ142" s="272"/>
      <c r="AR142" s="259"/>
      <c r="AS142" s="260"/>
      <c r="AT142" s="260"/>
      <c r="AU142" s="249"/>
      <c r="AV142" s="165"/>
      <c r="AW142" s="165"/>
      <c r="AX142" s="165"/>
      <c r="AY142" s="165"/>
      <c r="AZ142" s="165"/>
    </row>
    <row r="143" spans="1:52" s="46" customFormat="1">
      <c r="A143" s="248">
        <v>139</v>
      </c>
      <c r="B143" s="248"/>
      <c r="C143" s="248"/>
      <c r="D143" s="248"/>
      <c r="E143" s="249"/>
      <c r="F143" s="248"/>
      <c r="G143" s="249"/>
      <c r="H143" s="250"/>
      <c r="I143" s="248"/>
      <c r="J143" s="248"/>
      <c r="K143" s="248"/>
      <c r="L143" s="251"/>
      <c r="M143" s="252"/>
      <c r="N143" s="252"/>
      <c r="O143" s="252"/>
      <c r="P143" s="252"/>
      <c r="Q143" s="252"/>
      <c r="R143" s="253"/>
      <c r="S143" s="252"/>
      <c r="T143" s="254"/>
      <c r="U143" s="254"/>
      <c r="V143" s="254"/>
      <c r="W143" s="254"/>
      <c r="X143" s="255"/>
      <c r="Y143" s="254"/>
      <c r="Z143" s="254"/>
      <c r="AA143" s="254"/>
      <c r="AB143" s="254"/>
      <c r="AC143" s="256"/>
      <c r="AD143" s="254"/>
      <c r="AE143" s="254"/>
      <c r="AF143" s="254"/>
      <c r="AG143" s="254"/>
      <c r="AH143" s="257"/>
      <c r="AI143" s="162"/>
      <c r="AJ143" s="254"/>
      <c r="AK143" s="254"/>
      <c r="AL143" s="258"/>
      <c r="AM143" s="153"/>
      <c r="AN143" s="254"/>
      <c r="AO143" s="254"/>
      <c r="AP143" s="254"/>
      <c r="AQ143" s="272"/>
      <c r="AR143" s="259"/>
      <c r="AS143" s="260"/>
      <c r="AT143" s="260"/>
      <c r="AU143" s="249"/>
      <c r="AV143" s="165"/>
      <c r="AW143" s="165"/>
      <c r="AX143" s="165"/>
      <c r="AY143" s="165"/>
      <c r="AZ143" s="165"/>
    </row>
    <row r="144" spans="1:52" s="46" customFormat="1">
      <c r="A144" s="248">
        <v>140</v>
      </c>
      <c r="B144" s="248"/>
      <c r="C144" s="248"/>
      <c r="D144" s="248"/>
      <c r="E144" s="249"/>
      <c r="F144" s="248"/>
      <c r="G144" s="249"/>
      <c r="H144" s="250"/>
      <c r="I144" s="248"/>
      <c r="J144" s="248"/>
      <c r="K144" s="248"/>
      <c r="L144" s="251"/>
      <c r="M144" s="252"/>
      <c r="N144" s="252"/>
      <c r="O144" s="252"/>
      <c r="P144" s="252"/>
      <c r="Q144" s="252"/>
      <c r="R144" s="253"/>
      <c r="S144" s="252"/>
      <c r="T144" s="254"/>
      <c r="U144" s="254"/>
      <c r="V144" s="254"/>
      <c r="W144" s="254"/>
      <c r="X144" s="255"/>
      <c r="Y144" s="254"/>
      <c r="Z144" s="254"/>
      <c r="AA144" s="254"/>
      <c r="AB144" s="254"/>
      <c r="AC144" s="256"/>
      <c r="AD144" s="254"/>
      <c r="AE144" s="254"/>
      <c r="AF144" s="254"/>
      <c r="AG144" s="254"/>
      <c r="AH144" s="257"/>
      <c r="AI144" s="162"/>
      <c r="AJ144" s="254"/>
      <c r="AK144" s="254"/>
      <c r="AL144" s="258"/>
      <c r="AM144" s="153"/>
      <c r="AN144" s="254"/>
      <c r="AO144" s="254"/>
      <c r="AP144" s="254"/>
      <c r="AQ144" s="272"/>
      <c r="AR144" s="259"/>
      <c r="AS144" s="260"/>
      <c r="AT144" s="260"/>
      <c r="AU144" s="249"/>
      <c r="AV144" s="165"/>
      <c r="AW144" s="165"/>
      <c r="AX144" s="165"/>
      <c r="AY144" s="165"/>
      <c r="AZ144" s="165"/>
    </row>
    <row r="145" spans="1:52" s="46" customFormat="1">
      <c r="A145" s="248">
        <v>141</v>
      </c>
      <c r="B145" s="248"/>
      <c r="C145" s="248"/>
      <c r="D145" s="248"/>
      <c r="E145" s="249"/>
      <c r="F145" s="248"/>
      <c r="G145" s="249"/>
      <c r="H145" s="250"/>
      <c r="I145" s="248"/>
      <c r="J145" s="248"/>
      <c r="K145" s="248"/>
      <c r="L145" s="251"/>
      <c r="M145" s="252"/>
      <c r="N145" s="252"/>
      <c r="O145" s="252"/>
      <c r="P145" s="252"/>
      <c r="Q145" s="252"/>
      <c r="R145" s="253"/>
      <c r="S145" s="252"/>
      <c r="T145" s="254"/>
      <c r="U145" s="254"/>
      <c r="V145" s="254"/>
      <c r="W145" s="254"/>
      <c r="X145" s="255"/>
      <c r="Y145" s="254"/>
      <c r="Z145" s="254"/>
      <c r="AA145" s="254"/>
      <c r="AB145" s="254"/>
      <c r="AC145" s="256"/>
      <c r="AD145" s="254"/>
      <c r="AE145" s="254"/>
      <c r="AF145" s="254"/>
      <c r="AG145" s="254"/>
      <c r="AH145" s="257"/>
      <c r="AI145" s="162"/>
      <c r="AJ145" s="254"/>
      <c r="AK145" s="254"/>
      <c r="AL145" s="258"/>
      <c r="AM145" s="153"/>
      <c r="AN145" s="254"/>
      <c r="AO145" s="254"/>
      <c r="AP145" s="254"/>
      <c r="AQ145" s="272"/>
      <c r="AR145" s="259"/>
      <c r="AS145" s="260"/>
      <c r="AT145" s="260"/>
      <c r="AU145" s="249"/>
      <c r="AV145" s="165"/>
      <c r="AW145" s="165"/>
      <c r="AX145" s="165"/>
      <c r="AY145" s="165"/>
      <c r="AZ145" s="165"/>
    </row>
    <row r="146" spans="1:52" s="46" customFormat="1">
      <c r="A146" s="248">
        <v>142</v>
      </c>
      <c r="B146" s="248"/>
      <c r="C146" s="248"/>
      <c r="D146" s="248"/>
      <c r="E146" s="249"/>
      <c r="F146" s="248"/>
      <c r="G146" s="249"/>
      <c r="H146" s="250">
        <f t="shared" si="11"/>
        <v>0</v>
      </c>
      <c r="I146" s="248"/>
      <c r="J146" s="248"/>
      <c r="K146" s="248"/>
      <c r="L146" s="251">
        <f t="shared" si="12"/>
        <v>0</v>
      </c>
      <c r="M146" s="252"/>
      <c r="N146" s="252"/>
      <c r="O146" s="252"/>
      <c r="P146" s="252"/>
      <c r="Q146" s="252"/>
      <c r="R146" s="253"/>
      <c r="S146" s="252"/>
      <c r="T146" s="254"/>
      <c r="U146" s="254"/>
      <c r="V146" s="254"/>
      <c r="W146" s="254"/>
      <c r="X146" s="255">
        <f t="shared" si="13"/>
        <v>0</v>
      </c>
      <c r="Y146" s="254"/>
      <c r="Z146" s="254"/>
      <c r="AA146" s="254"/>
      <c r="AB146" s="254"/>
      <c r="AC146" s="256"/>
      <c r="AD146" s="254"/>
      <c r="AE146" s="254"/>
      <c r="AF146" s="254"/>
      <c r="AG146" s="254"/>
      <c r="AH146" s="257"/>
      <c r="AI146" s="162"/>
      <c r="AJ146" s="254"/>
      <c r="AK146" s="254"/>
      <c r="AL146" s="258"/>
      <c r="AM146" s="153"/>
      <c r="AN146" s="254"/>
      <c r="AO146" s="254"/>
      <c r="AP146" s="254"/>
      <c r="AQ146" s="272">
        <f t="shared" si="17"/>
        <v>0</v>
      </c>
      <c r="AR146" s="259"/>
      <c r="AS146" s="260"/>
      <c r="AT146" s="260"/>
      <c r="AU146" s="249"/>
      <c r="AV146" s="165"/>
      <c r="AW146" s="165"/>
      <c r="AX146" s="165"/>
      <c r="AY146" s="165"/>
      <c r="AZ146" s="165">
        <f t="shared" si="19"/>
        <v>0</v>
      </c>
    </row>
    <row r="147" spans="1:52" s="46" customFormat="1">
      <c r="A147" s="248"/>
      <c r="B147" s="248"/>
      <c r="C147" s="248"/>
      <c r="D147" s="248"/>
      <c r="E147" s="249"/>
      <c r="F147" s="248"/>
      <c r="G147" s="249"/>
      <c r="H147" s="250">
        <f t="shared" si="11"/>
        <v>0</v>
      </c>
      <c r="I147" s="248"/>
      <c r="J147" s="248"/>
      <c r="K147" s="248"/>
      <c r="L147" s="251">
        <f t="shared" si="12"/>
        <v>0</v>
      </c>
      <c r="M147" s="252"/>
      <c r="N147" s="252"/>
      <c r="O147" s="252"/>
      <c r="P147" s="252"/>
      <c r="Q147" s="252"/>
      <c r="R147" s="253"/>
      <c r="S147" s="252"/>
      <c r="T147" s="254"/>
      <c r="U147" s="254"/>
      <c r="V147" s="254"/>
      <c r="W147" s="254"/>
      <c r="X147" s="255">
        <f t="shared" si="13"/>
        <v>0</v>
      </c>
      <c r="Y147" s="254"/>
      <c r="Z147" s="254"/>
      <c r="AA147" s="254"/>
      <c r="AB147" s="254"/>
      <c r="AC147" s="256">
        <f t="shared" si="14"/>
        <v>0</v>
      </c>
      <c r="AD147" s="254"/>
      <c r="AE147" s="254"/>
      <c r="AF147" s="254"/>
      <c r="AG147" s="254"/>
      <c r="AH147" s="257">
        <f t="shared" si="15"/>
        <v>0</v>
      </c>
      <c r="AI147" s="162">
        <v>1</v>
      </c>
      <c r="AJ147" s="254"/>
      <c r="AK147" s="254"/>
      <c r="AL147" s="258"/>
      <c r="AM147" s="153">
        <f t="shared" si="16"/>
        <v>1</v>
      </c>
      <c r="AN147" s="254"/>
      <c r="AO147" s="254"/>
      <c r="AP147" s="254"/>
      <c r="AQ147" s="153">
        <f t="shared" si="17"/>
        <v>0</v>
      </c>
      <c r="AR147" s="259"/>
      <c r="AS147" s="260"/>
      <c r="AT147" s="260"/>
      <c r="AU147" s="249">
        <f t="shared" si="18"/>
        <v>0</v>
      </c>
      <c r="AV147" s="165"/>
      <c r="AW147" s="165"/>
      <c r="AX147" s="165"/>
      <c r="AY147" s="165"/>
      <c r="AZ147" s="165">
        <f t="shared" si="8"/>
        <v>0</v>
      </c>
    </row>
    <row r="148" spans="1:52" s="2" customFormat="1" ht="21">
      <c r="A148" s="3"/>
      <c r="B148" s="3"/>
      <c r="C148" s="4" t="s">
        <v>10</v>
      </c>
      <c r="D148" s="3">
        <f>SUM(D5:D147)</f>
        <v>1220</v>
      </c>
      <c r="E148" s="3">
        <f>SUM(E5:E147)</f>
        <v>219</v>
      </c>
      <c r="F148" s="3">
        <f>SUM(F5:F147)</f>
        <v>199</v>
      </c>
      <c r="G148" s="3">
        <f>SUM(G5:G147)</f>
        <v>69</v>
      </c>
      <c r="H148" s="29">
        <f>SUM(H5:H147)</f>
        <v>1700</v>
      </c>
      <c r="I148" s="16">
        <f>SUM(I5:I42)</f>
        <v>11</v>
      </c>
      <c r="J148" s="16">
        <f>SUM(J5:J42)</f>
        <v>109</v>
      </c>
      <c r="K148" s="16">
        <f>SUM(K5:K43)</f>
        <v>1053</v>
      </c>
      <c r="L148" s="31">
        <f>SUM(L5:L42)</f>
        <v>1166</v>
      </c>
      <c r="M148" s="15"/>
      <c r="N148" s="15">
        <f>SUM(N5:N42)</f>
        <v>2</v>
      </c>
      <c r="O148" s="15">
        <f t="shared" ref="O148:P148" si="20">SUM(O5:O42)</f>
        <v>0</v>
      </c>
      <c r="P148" s="15">
        <f t="shared" si="20"/>
        <v>2</v>
      </c>
      <c r="Q148" s="15">
        <f>SUM(Q5:Q147)</f>
        <v>2</v>
      </c>
      <c r="R148" s="182">
        <f>SUM(R5:R42)</f>
        <v>6</v>
      </c>
      <c r="S148" s="15"/>
      <c r="T148" s="16">
        <f>SUM(T8:T42)</f>
        <v>5</v>
      </c>
      <c r="U148" s="16">
        <f>SUM(U8:U42)</f>
        <v>1</v>
      </c>
      <c r="V148" s="16">
        <f t="shared" ref="V148:AU148" si="21">SUM(V5:V42)</f>
        <v>5</v>
      </c>
      <c r="W148" s="16">
        <f t="shared" si="21"/>
        <v>0</v>
      </c>
      <c r="X148" s="33">
        <f t="shared" si="21"/>
        <v>11</v>
      </c>
      <c r="Y148" s="16">
        <f t="shared" si="21"/>
        <v>69</v>
      </c>
      <c r="Z148" s="16">
        <f t="shared" si="21"/>
        <v>7</v>
      </c>
      <c r="AA148" s="16">
        <f t="shared" si="21"/>
        <v>31</v>
      </c>
      <c r="AB148" s="16">
        <f t="shared" si="21"/>
        <v>3</v>
      </c>
      <c r="AC148" s="35">
        <f t="shared" si="21"/>
        <v>110</v>
      </c>
      <c r="AD148" s="16">
        <f t="shared" si="21"/>
        <v>415</v>
      </c>
      <c r="AE148" s="16">
        <f t="shared" si="21"/>
        <v>24</v>
      </c>
      <c r="AF148" s="16">
        <f t="shared" si="21"/>
        <v>51</v>
      </c>
      <c r="AG148" s="16">
        <f t="shared" si="21"/>
        <v>15</v>
      </c>
      <c r="AH148" s="68">
        <f t="shared" si="21"/>
        <v>505</v>
      </c>
      <c r="AI148" s="3">
        <f t="shared" si="21"/>
        <v>38</v>
      </c>
      <c r="AJ148" s="3">
        <f t="shared" si="21"/>
        <v>40</v>
      </c>
      <c r="AK148" s="3">
        <f t="shared" si="21"/>
        <v>39</v>
      </c>
      <c r="AL148" s="8">
        <f t="shared" si="21"/>
        <v>37</v>
      </c>
      <c r="AM148" s="8">
        <f t="shared" si="21"/>
        <v>154</v>
      </c>
      <c r="AN148" s="3">
        <f>SUM(AN5:AN147)</f>
        <v>45</v>
      </c>
      <c r="AO148" s="3">
        <f t="shared" si="21"/>
        <v>40</v>
      </c>
      <c r="AP148" s="3">
        <f t="shared" si="21"/>
        <v>40</v>
      </c>
      <c r="AQ148" s="8">
        <f>SUM(AQ5:AQ147)</f>
        <v>126</v>
      </c>
      <c r="AR148" s="120">
        <f t="shared" si="21"/>
        <v>43</v>
      </c>
      <c r="AS148" s="121">
        <f t="shared" si="21"/>
        <v>40</v>
      </c>
      <c r="AT148" s="121">
        <f>SUM(AT5:AT147)</f>
        <v>40</v>
      </c>
      <c r="AU148" s="246">
        <f t="shared" si="21"/>
        <v>121</v>
      </c>
      <c r="AV148" s="242">
        <f>SUM(AV5:AV147)</f>
        <v>50</v>
      </c>
      <c r="AW148" s="242">
        <f>SUM(AW5:AW147)</f>
        <v>38</v>
      </c>
      <c r="AX148" s="242">
        <f>SUM(AX5:AX147)</f>
        <v>39</v>
      </c>
      <c r="AY148" s="242">
        <f>SUM(AY5:AY147)</f>
        <v>28</v>
      </c>
      <c r="AZ148" s="242">
        <f>SUM(AZ5:AZ147)</f>
        <v>155</v>
      </c>
    </row>
    <row r="149" spans="1:52">
      <c r="H149" s="1">
        <f>SUM(D148:G148)</f>
        <v>1707</v>
      </c>
      <c r="L149" s="1">
        <v>662</v>
      </c>
      <c r="X149" s="1">
        <f>SUM(T148:W148)</f>
        <v>11</v>
      </c>
      <c r="AC149" s="1">
        <f>SUM(Y148:AB148)</f>
        <v>110</v>
      </c>
      <c r="AH149" s="1">
        <f>SUM(AD148:AG148)</f>
        <v>505</v>
      </c>
      <c r="AM149" s="1">
        <f>SUM(AI148:AL148)</f>
        <v>154</v>
      </c>
      <c r="AQ149" s="1">
        <f>SUM(AN148:AP148)</f>
        <v>125</v>
      </c>
      <c r="AU149" s="1">
        <f>SUM(AR148:AT148)</f>
        <v>123</v>
      </c>
      <c r="AZ149" s="1">
        <f>SUM(AV148:AY148)</f>
        <v>155</v>
      </c>
    </row>
    <row r="150" spans="1:52">
      <c r="C150" s="1" t="s">
        <v>1735</v>
      </c>
    </row>
    <row r="151" spans="1:52">
      <c r="C151" s="1" t="s">
        <v>19</v>
      </c>
      <c r="D151" s="1">
        <v>2</v>
      </c>
      <c r="E151" s="1" t="s">
        <v>1750</v>
      </c>
    </row>
    <row r="157" spans="1:52">
      <c r="C157" s="1" t="s">
        <v>512</v>
      </c>
    </row>
    <row r="159" spans="1:52">
      <c r="D159" s="546" t="s">
        <v>1089</v>
      </c>
      <c r="E159" s="546"/>
      <c r="F159" s="546"/>
    </row>
    <row r="160" spans="1:52" s="46" customFormat="1">
      <c r="C160" s="108" t="s">
        <v>1092</v>
      </c>
      <c r="D160" s="46">
        <v>1</v>
      </c>
      <c r="E160" s="46">
        <v>2</v>
      </c>
      <c r="F160" s="46">
        <v>3</v>
      </c>
      <c r="G160" s="46" t="s">
        <v>10</v>
      </c>
      <c r="H160" s="46" t="s">
        <v>1091</v>
      </c>
      <c r="I160" s="46" t="s">
        <v>1817</v>
      </c>
      <c r="J160" s="46" t="s">
        <v>1091</v>
      </c>
      <c r="K160" s="46" t="s">
        <v>1859</v>
      </c>
      <c r="L160" s="46" t="s">
        <v>2202</v>
      </c>
    </row>
    <row r="161" spans="3:11">
      <c r="C161" s="1" t="s">
        <v>1090</v>
      </c>
      <c r="D161" s="1">
        <v>35</v>
      </c>
      <c r="E161" s="1">
        <v>0</v>
      </c>
      <c r="F161" s="1">
        <v>0</v>
      </c>
      <c r="G161" s="1">
        <f>SUM(D161:F161)</f>
        <v>35</v>
      </c>
      <c r="H161" s="1">
        <f>SUM(G148-G161)</f>
        <v>34</v>
      </c>
      <c r="I161" s="1">
        <v>2</v>
      </c>
      <c r="J161" s="1">
        <f>SUM(H161-I161)</f>
        <v>32</v>
      </c>
    </row>
    <row r="162" spans="3:11">
      <c r="C162" s="1" t="s">
        <v>3</v>
      </c>
      <c r="D162" s="1">
        <v>39</v>
      </c>
      <c r="E162" s="1">
        <v>37</v>
      </c>
      <c r="F162" s="1">
        <v>41</v>
      </c>
      <c r="G162" s="1">
        <f t="shared" ref="G162:G164" si="22">SUM(D162:F162)</f>
        <v>117</v>
      </c>
      <c r="H162" s="1">
        <f>SUM(D148-G162)</f>
        <v>1103</v>
      </c>
      <c r="I162" s="1">
        <v>2</v>
      </c>
      <c r="J162" s="1">
        <f>SUM(H162-I162)</f>
        <v>1101</v>
      </c>
      <c r="K162" s="1">
        <v>40</v>
      </c>
    </row>
    <row r="163" spans="3:11">
      <c r="C163" s="1" t="s">
        <v>4</v>
      </c>
      <c r="D163" s="1">
        <v>40</v>
      </c>
      <c r="E163" s="1">
        <v>40</v>
      </c>
      <c r="F163" s="1">
        <v>41</v>
      </c>
      <c r="G163" s="1">
        <f t="shared" si="22"/>
        <v>121</v>
      </c>
      <c r="H163" s="1">
        <f>SUM(E148-G163)</f>
        <v>98</v>
      </c>
      <c r="J163" s="1">
        <f t="shared" ref="J163:J164" si="23">SUM(H163-I163)</f>
        <v>98</v>
      </c>
      <c r="K163" s="1">
        <v>38</v>
      </c>
    </row>
    <row r="164" spans="3:11">
      <c r="C164" s="1" t="s">
        <v>138</v>
      </c>
      <c r="D164" s="1">
        <v>40</v>
      </c>
      <c r="E164" s="1">
        <v>41</v>
      </c>
      <c r="F164" s="1">
        <v>40</v>
      </c>
      <c r="G164" s="1">
        <f t="shared" si="22"/>
        <v>121</v>
      </c>
      <c r="H164" s="1">
        <f>SUM(F148-G164)</f>
        <v>78</v>
      </c>
      <c r="I164" s="1">
        <v>2</v>
      </c>
      <c r="J164" s="1">
        <f t="shared" si="23"/>
        <v>76</v>
      </c>
      <c r="K164" s="1">
        <v>39</v>
      </c>
    </row>
    <row r="165" spans="3:11">
      <c r="D165" s="1">
        <f>SUM(D161:D164)</f>
        <v>154</v>
      </c>
      <c r="E165" s="1">
        <f t="shared" ref="E165:F165" si="24">SUM(E161:E164)</f>
        <v>118</v>
      </c>
      <c r="F165" s="1">
        <f t="shared" si="24"/>
        <v>122</v>
      </c>
      <c r="G165" s="1">
        <f>SUM(G161:G164)</f>
        <v>394</v>
      </c>
      <c r="H165" s="1">
        <f>SUM(H161:H164)</f>
        <v>1313</v>
      </c>
      <c r="I165" s="1">
        <f>SUM(I161:I164)</f>
        <v>6</v>
      </c>
      <c r="J165" s="1">
        <f>SUM(H165-I165)</f>
        <v>1307</v>
      </c>
      <c r="K165" s="1">
        <f>SUM(K161:K164)</f>
        <v>117</v>
      </c>
    </row>
    <row r="166" spans="3:11">
      <c r="H166" s="1">
        <f>SUM(H148-G165)</f>
        <v>1306</v>
      </c>
    </row>
  </sheetData>
  <mergeCells count="26">
    <mergeCell ref="D159:F159"/>
    <mergeCell ref="H3:H4"/>
    <mergeCell ref="AN3:AP3"/>
    <mergeCell ref="AQ3:AQ4"/>
    <mergeCell ref="A1:AQ1"/>
    <mergeCell ref="M3:M4"/>
    <mergeCell ref="B3:B4"/>
    <mergeCell ref="I3:K3"/>
    <mergeCell ref="L3:L4"/>
    <mergeCell ref="T3:W3"/>
    <mergeCell ref="A3:A4"/>
    <mergeCell ref="C3:C4"/>
    <mergeCell ref="D3:G3"/>
    <mergeCell ref="X3:X4"/>
    <mergeCell ref="Y3:AB3"/>
    <mergeCell ref="AC3:AC4"/>
    <mergeCell ref="N3:S3"/>
    <mergeCell ref="AD3:AG3"/>
    <mergeCell ref="AR3:AT3"/>
    <mergeCell ref="BC5:BD5"/>
    <mergeCell ref="BA5:BB5"/>
    <mergeCell ref="AI3:AL3"/>
    <mergeCell ref="AM3:AM4"/>
    <mergeCell ref="AH3:AH4"/>
    <mergeCell ref="AU3:AU4"/>
    <mergeCell ref="AV3:AY3"/>
  </mergeCells>
  <printOptions horizontalCentered="1"/>
  <pageMargins left="0.11811023622047245" right="0.11811023622047245" top="0.74803149606299213" bottom="0.55118110236220474" header="0.31496062992125984" footer="0.31496062992125984"/>
  <pageSetup paperSize="9" orientation="landscape" r:id="rId1"/>
  <headerFooter>
    <oddHeader>หน้าที่ &amp;P จาก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V63"/>
  <sheetViews>
    <sheetView zoomScale="90" zoomScaleNormal="90" workbookViewId="0">
      <selection activeCell="C126" sqref="C126"/>
    </sheetView>
  </sheetViews>
  <sheetFormatPr defaultRowHeight="21.75"/>
  <cols>
    <col min="1" max="1" width="5.25" style="1" customWidth="1"/>
    <col min="2" max="2" width="6.125" style="1" customWidth="1"/>
    <col min="3" max="3" width="8.375" style="1" customWidth="1"/>
    <col min="4" max="4" width="10.875" style="1" customWidth="1"/>
    <col min="5" max="5" width="14.5" style="1" customWidth="1"/>
    <col min="6" max="6" width="12.75" style="1" customWidth="1"/>
    <col min="7" max="7" width="21.375" style="1" customWidth="1"/>
    <col min="8" max="8" width="23.375" style="1" hidden="1" customWidth="1"/>
    <col min="9" max="9" width="11.75" style="1" customWidth="1"/>
    <col min="10" max="10" width="13.25" style="1" customWidth="1"/>
    <col min="11" max="11" width="7.5" style="1" customWidth="1"/>
    <col min="12" max="12" width="19.25" style="1" customWidth="1"/>
    <col min="13" max="13" width="9.125" style="1" hidden="1" customWidth="1"/>
    <col min="14" max="14" width="9.75" style="1" hidden="1" customWidth="1"/>
    <col min="15" max="15" width="10" style="1" hidden="1" customWidth="1"/>
    <col min="16" max="16" width="8.5" style="1" hidden="1" customWidth="1"/>
    <col min="17" max="17" width="8.375" style="1" hidden="1" customWidth="1"/>
    <col min="18" max="18" width="16.5" style="1" customWidth="1"/>
    <col min="19" max="19" width="17.875" style="1" customWidth="1"/>
    <col min="20" max="16384" width="9" style="1"/>
  </cols>
  <sheetData>
    <row r="1" spans="1:22" s="2" customFormat="1" ht="21">
      <c r="A1" s="551" t="s">
        <v>792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</row>
    <row r="2" spans="1:22" s="2" customFormat="1" ht="21">
      <c r="A2" s="551" t="s">
        <v>798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</row>
    <row r="3" spans="1:22" s="2" customFormat="1" ht="21">
      <c r="A3" s="551" t="s">
        <v>1263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1"/>
    </row>
    <row r="4" spans="1:22">
      <c r="L4" s="573" t="s">
        <v>2574</v>
      </c>
      <c r="M4" s="573"/>
      <c r="N4" s="573"/>
      <c r="O4" s="573"/>
      <c r="P4" s="573"/>
      <c r="Q4" s="573"/>
      <c r="R4" s="573"/>
      <c r="S4" s="573"/>
    </row>
    <row r="5" spans="1:22" s="37" customFormat="1" ht="20.25" customHeight="1">
      <c r="A5" s="552" t="s">
        <v>33</v>
      </c>
      <c r="B5" s="569" t="s">
        <v>34</v>
      </c>
      <c r="C5" s="562"/>
      <c r="D5" s="543"/>
      <c r="E5" s="540" t="s">
        <v>1558</v>
      </c>
      <c r="F5" s="540" t="s">
        <v>35</v>
      </c>
      <c r="G5" s="540" t="s">
        <v>36</v>
      </c>
      <c r="H5" s="540" t="s">
        <v>37</v>
      </c>
      <c r="I5" s="540" t="s">
        <v>123</v>
      </c>
      <c r="J5" s="540" t="s">
        <v>2441</v>
      </c>
      <c r="K5" s="540" t="s">
        <v>2442</v>
      </c>
      <c r="L5" s="540" t="s">
        <v>2557</v>
      </c>
      <c r="M5" s="537" t="s">
        <v>38</v>
      </c>
      <c r="N5" s="538"/>
      <c r="O5" s="539"/>
      <c r="P5" s="538" t="s">
        <v>42</v>
      </c>
      <c r="Q5" s="538"/>
      <c r="R5" s="568" t="s">
        <v>2443</v>
      </c>
      <c r="S5" s="568" t="s">
        <v>140</v>
      </c>
      <c r="T5" s="223" t="s">
        <v>1789</v>
      </c>
      <c r="U5" s="223" t="s">
        <v>1799</v>
      </c>
    </row>
    <row r="6" spans="1:22" s="37" customFormat="1" ht="62.25" customHeight="1">
      <c r="A6" s="553"/>
      <c r="B6" s="570"/>
      <c r="C6" s="563"/>
      <c r="D6" s="544"/>
      <c r="E6" s="541"/>
      <c r="F6" s="541"/>
      <c r="G6" s="541"/>
      <c r="H6" s="541"/>
      <c r="I6" s="541"/>
      <c r="J6" s="541"/>
      <c r="K6" s="541"/>
      <c r="L6" s="541"/>
      <c r="M6" s="17" t="s">
        <v>39</v>
      </c>
      <c r="N6" s="17" t="s">
        <v>40</v>
      </c>
      <c r="O6" s="48" t="s">
        <v>41</v>
      </c>
      <c r="P6" s="17" t="s">
        <v>43</v>
      </c>
      <c r="Q6" s="329" t="s">
        <v>44</v>
      </c>
      <c r="R6" s="568"/>
      <c r="S6" s="568"/>
    </row>
    <row r="7" spans="1:22" ht="45" customHeight="1">
      <c r="A7" s="18">
        <v>1</v>
      </c>
      <c r="B7" s="49" t="s">
        <v>45</v>
      </c>
      <c r="C7" s="50" t="s">
        <v>763</v>
      </c>
      <c r="D7" s="19" t="s">
        <v>917</v>
      </c>
      <c r="E7" s="51" t="s">
        <v>543</v>
      </c>
      <c r="F7" s="62" t="s">
        <v>915</v>
      </c>
      <c r="G7" s="18" t="s">
        <v>916</v>
      </c>
      <c r="H7" s="62" t="s">
        <v>918</v>
      </c>
      <c r="I7" s="62"/>
      <c r="J7" s="62"/>
      <c r="K7" s="62"/>
      <c r="L7" s="62"/>
      <c r="M7" s="53"/>
      <c r="N7" s="5"/>
      <c r="O7" s="53" t="s">
        <v>50</v>
      </c>
      <c r="P7" s="53" t="s">
        <v>50</v>
      </c>
      <c r="Q7" s="339"/>
      <c r="R7" s="5"/>
      <c r="S7" s="342" t="s">
        <v>2559</v>
      </c>
      <c r="U7" s="209"/>
    </row>
    <row r="8" spans="1:22" s="198" customFormat="1" ht="45.75" customHeight="1">
      <c r="A8" s="200">
        <v>2</v>
      </c>
      <c r="B8" s="201" t="s">
        <v>45</v>
      </c>
      <c r="C8" s="202" t="s">
        <v>919</v>
      </c>
      <c r="D8" s="203" t="s">
        <v>920</v>
      </c>
      <c r="E8" s="213" t="s">
        <v>543</v>
      </c>
      <c r="F8" s="204" t="s">
        <v>915</v>
      </c>
      <c r="G8" s="200" t="s">
        <v>921</v>
      </c>
      <c r="H8" s="294" t="s">
        <v>922</v>
      </c>
      <c r="I8" s="204" t="s">
        <v>923</v>
      </c>
      <c r="J8" s="204" t="s">
        <v>2572</v>
      </c>
      <c r="K8" s="204">
        <v>55</v>
      </c>
      <c r="L8" s="204"/>
      <c r="M8" s="211"/>
      <c r="N8" s="214"/>
      <c r="O8" s="211" t="s">
        <v>50</v>
      </c>
      <c r="P8" s="211" t="s">
        <v>50</v>
      </c>
      <c r="Q8" s="340"/>
      <c r="R8" s="214"/>
      <c r="S8" s="334"/>
      <c r="T8" s="198" t="s">
        <v>1801</v>
      </c>
      <c r="U8" s="199">
        <v>4000</v>
      </c>
    </row>
    <row r="9" spans="1:22" s="164" customFormat="1" ht="42.75" customHeight="1">
      <c r="A9" s="156">
        <v>3</v>
      </c>
      <c r="B9" s="208" t="s">
        <v>45</v>
      </c>
      <c r="C9" s="157" t="s">
        <v>924</v>
      </c>
      <c r="D9" s="158" t="s">
        <v>925</v>
      </c>
      <c r="E9" s="261" t="s">
        <v>151</v>
      </c>
      <c r="F9" s="156" t="s">
        <v>195</v>
      </c>
      <c r="G9" s="156" t="s">
        <v>926</v>
      </c>
      <c r="H9" s="159" t="s">
        <v>927</v>
      </c>
      <c r="I9" s="156" t="s">
        <v>928</v>
      </c>
      <c r="J9" s="156"/>
      <c r="K9" s="156"/>
      <c r="L9" s="156"/>
      <c r="M9" s="160"/>
      <c r="N9" s="156"/>
      <c r="O9" s="160" t="s">
        <v>50</v>
      </c>
      <c r="P9" s="160" t="s">
        <v>50</v>
      </c>
      <c r="Q9" s="157"/>
      <c r="R9" s="156"/>
      <c r="S9" s="156"/>
      <c r="T9" s="164" t="s">
        <v>1801</v>
      </c>
      <c r="U9" s="217">
        <v>4000</v>
      </c>
      <c r="V9" s="164" t="s">
        <v>3543</v>
      </c>
    </row>
    <row r="10" spans="1:22" s="279" customFormat="1" ht="42.75" customHeight="1">
      <c r="A10" s="156">
        <v>4</v>
      </c>
      <c r="B10" s="208" t="s">
        <v>45</v>
      </c>
      <c r="C10" s="157" t="s">
        <v>929</v>
      </c>
      <c r="D10" s="158" t="s">
        <v>930</v>
      </c>
      <c r="E10" s="261" t="s">
        <v>151</v>
      </c>
      <c r="F10" s="156" t="s">
        <v>195</v>
      </c>
      <c r="G10" s="156" t="s">
        <v>931</v>
      </c>
      <c r="H10" s="440" t="s">
        <v>932</v>
      </c>
      <c r="I10" s="156" t="s">
        <v>933</v>
      </c>
      <c r="J10" s="156"/>
      <c r="K10" s="156"/>
      <c r="L10" s="156"/>
      <c r="M10" s="160"/>
      <c r="N10" s="276"/>
      <c r="O10" s="160" t="s">
        <v>50</v>
      </c>
      <c r="P10" s="160" t="s">
        <v>50</v>
      </c>
      <c r="Q10" s="441"/>
      <c r="R10" s="276"/>
      <c r="S10" s="276"/>
      <c r="T10" s="279" t="s">
        <v>1801</v>
      </c>
      <c r="U10" s="278">
        <v>4000</v>
      </c>
      <c r="V10" s="279" t="s">
        <v>3543</v>
      </c>
    </row>
    <row r="11" spans="1:22" s="279" customFormat="1" ht="41.25" customHeight="1">
      <c r="A11" s="156">
        <v>5</v>
      </c>
      <c r="B11" s="208" t="s">
        <v>45</v>
      </c>
      <c r="C11" s="157" t="s">
        <v>934</v>
      </c>
      <c r="D11" s="158" t="s">
        <v>935</v>
      </c>
      <c r="E11" s="261" t="s">
        <v>151</v>
      </c>
      <c r="F11" s="156" t="s">
        <v>195</v>
      </c>
      <c r="G11" s="156" t="s">
        <v>936</v>
      </c>
      <c r="H11" s="440" t="s">
        <v>937</v>
      </c>
      <c r="I11" s="276"/>
      <c r="J11" s="276"/>
      <c r="K11" s="276"/>
      <c r="L11" s="276"/>
      <c r="M11" s="160"/>
      <c r="N11" s="276"/>
      <c r="O11" s="160" t="s">
        <v>50</v>
      </c>
      <c r="P11" s="160" t="s">
        <v>50</v>
      </c>
      <c r="Q11" s="441"/>
      <c r="R11" s="276"/>
      <c r="S11" s="276"/>
      <c r="T11" s="279" t="s">
        <v>1801</v>
      </c>
      <c r="U11" s="278">
        <v>4000</v>
      </c>
      <c r="V11" s="279" t="s">
        <v>3543</v>
      </c>
    </row>
    <row r="12" spans="1:22" s="198" customFormat="1" ht="41.25" customHeight="1">
      <c r="A12" s="200">
        <v>6</v>
      </c>
      <c r="B12" s="201" t="s">
        <v>45</v>
      </c>
      <c r="C12" s="202" t="s">
        <v>938</v>
      </c>
      <c r="D12" s="203" t="s">
        <v>3501</v>
      </c>
      <c r="E12" s="213" t="s">
        <v>468</v>
      </c>
      <c r="F12" s="213" t="s">
        <v>939</v>
      </c>
      <c r="G12" s="200" t="s">
        <v>940</v>
      </c>
      <c r="H12" s="200"/>
      <c r="I12" s="200" t="s">
        <v>941</v>
      </c>
      <c r="J12" s="200" t="s">
        <v>2579</v>
      </c>
      <c r="K12" s="200">
        <v>53</v>
      </c>
      <c r="L12" s="200"/>
      <c r="M12" s="214"/>
      <c r="N12" s="211"/>
      <c r="O12" s="211" t="s">
        <v>50</v>
      </c>
      <c r="P12" s="211" t="s">
        <v>50</v>
      </c>
      <c r="Q12" s="340"/>
      <c r="R12" s="214"/>
      <c r="S12" s="344"/>
      <c r="T12" s="198" t="s">
        <v>1801</v>
      </c>
      <c r="U12" s="199">
        <v>4000</v>
      </c>
    </row>
    <row r="13" spans="1:22" s="198" customFormat="1" ht="43.5">
      <c r="A13" s="200">
        <v>7</v>
      </c>
      <c r="B13" s="201" t="s">
        <v>58</v>
      </c>
      <c r="C13" s="202" t="s">
        <v>943</v>
      </c>
      <c r="D13" s="203" t="s">
        <v>944</v>
      </c>
      <c r="E13" s="213" t="s">
        <v>250</v>
      </c>
      <c r="F13" s="213" t="s">
        <v>48</v>
      </c>
      <c r="G13" s="200" t="s">
        <v>945</v>
      </c>
      <c r="H13" s="204" t="s">
        <v>946</v>
      </c>
      <c r="I13" s="200" t="s">
        <v>2580</v>
      </c>
      <c r="J13" s="200" t="s">
        <v>2572</v>
      </c>
      <c r="K13" s="200">
        <v>48</v>
      </c>
      <c r="L13" s="200"/>
      <c r="M13" s="214"/>
      <c r="N13" s="211"/>
      <c r="O13" s="211" t="s">
        <v>50</v>
      </c>
      <c r="P13" s="211" t="s">
        <v>50</v>
      </c>
      <c r="Q13" s="340"/>
      <c r="R13" s="214"/>
      <c r="S13" s="344"/>
      <c r="T13" s="198" t="s">
        <v>1801</v>
      </c>
      <c r="U13" s="199">
        <v>4000</v>
      </c>
    </row>
    <row r="14" spans="1:22" s="93" customFormat="1" ht="37.5">
      <c r="A14" s="129"/>
      <c r="B14" s="145" t="s">
        <v>45</v>
      </c>
      <c r="C14" s="146" t="s">
        <v>947</v>
      </c>
      <c r="D14" s="147" t="s">
        <v>948</v>
      </c>
      <c r="E14" s="134" t="s">
        <v>250</v>
      </c>
      <c r="F14" s="134" t="s">
        <v>48</v>
      </c>
      <c r="G14" s="129" t="s">
        <v>949</v>
      </c>
      <c r="H14" s="148"/>
      <c r="I14" s="129" t="s">
        <v>950</v>
      </c>
      <c r="J14" s="129"/>
      <c r="K14" s="129"/>
      <c r="L14" s="129"/>
      <c r="M14" s="97"/>
      <c r="N14" s="150"/>
      <c r="O14" s="150" t="s">
        <v>50</v>
      </c>
      <c r="P14" s="150" t="s">
        <v>50</v>
      </c>
      <c r="Q14" s="343"/>
      <c r="R14" s="97"/>
      <c r="S14" s="97"/>
      <c r="U14" s="218"/>
      <c r="V14" s="93" t="s">
        <v>1817</v>
      </c>
    </row>
    <row r="15" spans="1:22" s="206" customFormat="1" ht="43.5">
      <c r="A15" s="200">
        <v>8</v>
      </c>
      <c r="B15" s="201" t="s">
        <v>45</v>
      </c>
      <c r="C15" s="202" t="s">
        <v>757</v>
      </c>
      <c r="D15" s="203" t="s">
        <v>951</v>
      </c>
      <c r="E15" s="213" t="s">
        <v>250</v>
      </c>
      <c r="F15" s="213" t="s">
        <v>48</v>
      </c>
      <c r="G15" s="200" t="s">
        <v>952</v>
      </c>
      <c r="H15" s="204" t="s">
        <v>953</v>
      </c>
      <c r="I15" s="200" t="s">
        <v>2581</v>
      </c>
      <c r="J15" s="200" t="s">
        <v>2579</v>
      </c>
      <c r="K15" s="200">
        <v>46</v>
      </c>
      <c r="L15" s="200"/>
      <c r="M15" s="200"/>
      <c r="N15" s="211"/>
      <c r="O15" s="211" t="s">
        <v>50</v>
      </c>
      <c r="P15" s="211" t="s">
        <v>50</v>
      </c>
      <c r="Q15" s="202"/>
      <c r="R15" s="200"/>
      <c r="S15" s="200"/>
      <c r="T15" s="206" t="s">
        <v>1801</v>
      </c>
      <c r="U15" s="207">
        <v>4000</v>
      </c>
    </row>
    <row r="16" spans="1:22" ht="43.5">
      <c r="A16" s="21">
        <v>9</v>
      </c>
      <c r="B16" s="55" t="s">
        <v>45</v>
      </c>
      <c r="C16" s="56" t="s">
        <v>954</v>
      </c>
      <c r="D16" s="57" t="s">
        <v>955</v>
      </c>
      <c r="E16" s="26" t="s">
        <v>250</v>
      </c>
      <c r="F16" s="26" t="s">
        <v>48</v>
      </c>
      <c r="G16" s="21" t="s">
        <v>2567</v>
      </c>
      <c r="H16" s="60" t="s">
        <v>956</v>
      </c>
      <c r="I16" s="21"/>
      <c r="J16" s="21"/>
      <c r="K16" s="21"/>
      <c r="L16" s="21"/>
      <c r="M16" s="21"/>
      <c r="N16" s="59"/>
      <c r="O16" s="59" t="s">
        <v>50</v>
      </c>
      <c r="P16" s="59" t="s">
        <v>50</v>
      </c>
      <c r="Q16" s="293"/>
      <c r="R16" s="6"/>
      <c r="S16" s="324" t="s">
        <v>2559</v>
      </c>
      <c r="U16" s="209"/>
    </row>
    <row r="17" spans="1:22" s="198" customFormat="1" ht="43.5">
      <c r="A17" s="200">
        <v>10</v>
      </c>
      <c r="B17" s="201" t="s">
        <v>45</v>
      </c>
      <c r="C17" s="202" t="s">
        <v>2582</v>
      </c>
      <c r="D17" s="203" t="s">
        <v>957</v>
      </c>
      <c r="E17" s="213" t="s">
        <v>250</v>
      </c>
      <c r="F17" s="213" t="s">
        <v>48</v>
      </c>
      <c r="G17" s="200" t="s">
        <v>2584</v>
      </c>
      <c r="H17" s="204" t="s">
        <v>958</v>
      </c>
      <c r="I17" s="200" t="s">
        <v>2583</v>
      </c>
      <c r="J17" s="200" t="s">
        <v>2579</v>
      </c>
      <c r="K17" s="200">
        <v>55</v>
      </c>
      <c r="L17" s="200"/>
      <c r="M17" s="214"/>
      <c r="N17" s="211"/>
      <c r="O17" s="211" t="s">
        <v>50</v>
      </c>
      <c r="P17" s="211" t="s">
        <v>50</v>
      </c>
      <c r="Q17" s="340"/>
      <c r="R17" s="214"/>
      <c r="S17" s="344"/>
      <c r="T17" s="198" t="s">
        <v>1803</v>
      </c>
      <c r="U17" s="199">
        <v>4000</v>
      </c>
    </row>
    <row r="18" spans="1:22" ht="43.5">
      <c r="A18" s="21">
        <v>11</v>
      </c>
      <c r="B18" s="55" t="s">
        <v>45</v>
      </c>
      <c r="C18" s="56" t="s">
        <v>959</v>
      </c>
      <c r="D18" s="57" t="s">
        <v>960</v>
      </c>
      <c r="E18" s="26" t="s">
        <v>250</v>
      </c>
      <c r="F18" s="26" t="s">
        <v>961</v>
      </c>
      <c r="G18" s="21" t="s">
        <v>678</v>
      </c>
      <c r="H18" s="60" t="s">
        <v>962</v>
      </c>
      <c r="I18" s="21"/>
      <c r="J18" s="21"/>
      <c r="K18" s="21"/>
      <c r="L18" s="21"/>
      <c r="M18" s="6"/>
      <c r="N18" s="59"/>
      <c r="O18" s="59" t="s">
        <v>50</v>
      </c>
      <c r="P18" s="59" t="s">
        <v>50</v>
      </c>
      <c r="Q18" s="293"/>
      <c r="R18" s="6"/>
      <c r="S18" s="324" t="s">
        <v>2559</v>
      </c>
      <c r="U18" s="209"/>
    </row>
    <row r="19" spans="1:22" s="198" customFormat="1" ht="45.75" customHeight="1">
      <c r="A19" s="200">
        <v>12</v>
      </c>
      <c r="B19" s="201" t="s">
        <v>45</v>
      </c>
      <c r="C19" s="202" t="s">
        <v>963</v>
      </c>
      <c r="D19" s="203" t="s">
        <v>964</v>
      </c>
      <c r="E19" s="213" t="s">
        <v>367</v>
      </c>
      <c r="F19" s="213" t="s">
        <v>915</v>
      </c>
      <c r="G19" s="200" t="s">
        <v>965</v>
      </c>
      <c r="H19" s="204" t="s">
        <v>966</v>
      </c>
      <c r="I19" s="200"/>
      <c r="J19" s="200" t="s">
        <v>2572</v>
      </c>
      <c r="K19" s="200">
        <v>40</v>
      </c>
      <c r="L19" s="200"/>
      <c r="M19" s="214"/>
      <c r="N19" s="211"/>
      <c r="O19" s="211" t="s">
        <v>50</v>
      </c>
      <c r="P19" s="211" t="s">
        <v>50</v>
      </c>
      <c r="Q19" s="340"/>
      <c r="R19" s="214"/>
      <c r="S19" s="344"/>
      <c r="T19" s="198" t="s">
        <v>1801</v>
      </c>
      <c r="U19" s="199">
        <v>4000</v>
      </c>
    </row>
    <row r="20" spans="1:22" s="198" customFormat="1" ht="43.5">
      <c r="A20" s="200">
        <v>13</v>
      </c>
      <c r="B20" s="201" t="s">
        <v>45</v>
      </c>
      <c r="C20" s="202" t="s">
        <v>967</v>
      </c>
      <c r="D20" s="203" t="s">
        <v>968</v>
      </c>
      <c r="E20" s="213" t="s">
        <v>367</v>
      </c>
      <c r="F20" s="213" t="s">
        <v>969</v>
      </c>
      <c r="G20" s="200" t="s">
        <v>970</v>
      </c>
      <c r="H20" s="204" t="s">
        <v>971</v>
      </c>
      <c r="I20" s="204" t="s">
        <v>972</v>
      </c>
      <c r="J20" s="204" t="s">
        <v>2585</v>
      </c>
      <c r="K20" s="204">
        <v>51</v>
      </c>
      <c r="L20" s="204"/>
      <c r="M20" s="214"/>
      <c r="N20" s="211"/>
      <c r="O20" s="211" t="s">
        <v>50</v>
      </c>
      <c r="P20" s="211" t="s">
        <v>50</v>
      </c>
      <c r="Q20" s="340"/>
      <c r="R20" s="214"/>
      <c r="S20" s="344"/>
      <c r="T20" s="198" t="s">
        <v>1801</v>
      </c>
      <c r="U20" s="199">
        <v>4000</v>
      </c>
    </row>
    <row r="21" spans="1:22" s="198" customFormat="1" ht="43.5">
      <c r="A21" s="200">
        <v>14</v>
      </c>
      <c r="B21" s="201" t="s">
        <v>45</v>
      </c>
      <c r="C21" s="202" t="s">
        <v>508</v>
      </c>
      <c r="D21" s="203" t="s">
        <v>3500</v>
      </c>
      <c r="E21" s="213" t="s">
        <v>367</v>
      </c>
      <c r="F21" s="236" t="s">
        <v>915</v>
      </c>
      <c r="G21" s="200" t="s">
        <v>973</v>
      </c>
      <c r="H21" s="204" t="s">
        <v>974</v>
      </c>
      <c r="I21" s="200" t="s">
        <v>975</v>
      </c>
      <c r="J21" s="200" t="s">
        <v>2579</v>
      </c>
      <c r="K21" s="200">
        <v>51</v>
      </c>
      <c r="L21" s="200"/>
      <c r="M21" s="214"/>
      <c r="N21" s="211"/>
      <c r="O21" s="211" t="s">
        <v>50</v>
      </c>
      <c r="P21" s="211" t="s">
        <v>50</v>
      </c>
      <c r="Q21" s="340"/>
      <c r="R21" s="214"/>
      <c r="S21" s="344"/>
      <c r="T21" s="198" t="s">
        <v>1801</v>
      </c>
      <c r="U21" s="199">
        <v>4000</v>
      </c>
    </row>
    <row r="22" spans="1:22" s="198" customFormat="1" ht="37.5">
      <c r="A22" s="200">
        <v>15</v>
      </c>
      <c r="B22" s="201" t="s">
        <v>45</v>
      </c>
      <c r="C22" s="202" t="s">
        <v>976</v>
      </c>
      <c r="D22" s="203" t="s">
        <v>977</v>
      </c>
      <c r="E22" s="213" t="s">
        <v>367</v>
      </c>
      <c r="F22" s="236" t="s">
        <v>915</v>
      </c>
      <c r="G22" s="200" t="s">
        <v>978</v>
      </c>
      <c r="H22" s="204"/>
      <c r="I22" s="204" t="s">
        <v>979</v>
      </c>
      <c r="J22" s="204" t="s">
        <v>2579</v>
      </c>
      <c r="K22" s="204">
        <v>47</v>
      </c>
      <c r="L22" s="204"/>
      <c r="M22" s="200"/>
      <c r="N22" s="211"/>
      <c r="O22" s="211" t="s">
        <v>50</v>
      </c>
      <c r="P22" s="211" t="s">
        <v>50</v>
      </c>
      <c r="Q22" s="340"/>
      <c r="R22" s="214"/>
      <c r="S22" s="344"/>
      <c r="T22" s="198" t="s">
        <v>1801</v>
      </c>
      <c r="U22" s="199">
        <v>4000</v>
      </c>
    </row>
    <row r="23" spans="1:22" s="198" customFormat="1" ht="43.5">
      <c r="A23" s="200">
        <v>16</v>
      </c>
      <c r="B23" s="201" t="s">
        <v>45</v>
      </c>
      <c r="C23" s="202" t="s">
        <v>980</v>
      </c>
      <c r="D23" s="203" t="s">
        <v>981</v>
      </c>
      <c r="E23" s="213" t="s">
        <v>367</v>
      </c>
      <c r="F23" s="236" t="s">
        <v>915</v>
      </c>
      <c r="G23" s="200" t="s">
        <v>377</v>
      </c>
      <c r="H23" s="204" t="s">
        <v>982</v>
      </c>
      <c r="I23" s="204" t="s">
        <v>983</v>
      </c>
      <c r="J23" s="204" t="s">
        <v>2579</v>
      </c>
      <c r="K23" s="204">
        <v>51</v>
      </c>
      <c r="L23" s="204"/>
      <c r="M23" s="200"/>
      <c r="N23" s="211"/>
      <c r="O23" s="211" t="s">
        <v>50</v>
      </c>
      <c r="P23" s="211" t="s">
        <v>50</v>
      </c>
      <c r="Q23" s="340"/>
      <c r="R23" s="214"/>
      <c r="S23" s="344"/>
      <c r="T23" s="198" t="s">
        <v>1801</v>
      </c>
      <c r="U23" s="199">
        <v>4000</v>
      </c>
    </row>
    <row r="24" spans="1:22" s="198" customFormat="1" ht="37.5">
      <c r="A24" s="200">
        <v>17</v>
      </c>
      <c r="B24" s="201" t="s">
        <v>45</v>
      </c>
      <c r="C24" s="202" t="s">
        <v>984</v>
      </c>
      <c r="D24" s="203" t="s">
        <v>985</v>
      </c>
      <c r="E24" s="213" t="s">
        <v>367</v>
      </c>
      <c r="F24" s="236" t="s">
        <v>915</v>
      </c>
      <c r="G24" s="200" t="s">
        <v>986</v>
      </c>
      <c r="H24" s="200"/>
      <c r="I24" s="200" t="s">
        <v>987</v>
      </c>
      <c r="J24" s="200" t="s">
        <v>2579</v>
      </c>
      <c r="K24" s="200">
        <v>50</v>
      </c>
      <c r="L24" s="200"/>
      <c r="M24" s="214"/>
      <c r="N24" s="211"/>
      <c r="O24" s="211" t="s">
        <v>50</v>
      </c>
      <c r="P24" s="211" t="s">
        <v>50</v>
      </c>
      <c r="Q24" s="340"/>
      <c r="R24" s="214"/>
      <c r="S24" s="344"/>
      <c r="T24" s="198" t="s">
        <v>1801</v>
      </c>
      <c r="U24" s="199">
        <v>4000</v>
      </c>
    </row>
    <row r="25" spans="1:22" s="198" customFormat="1" ht="43.5">
      <c r="A25" s="200">
        <v>18</v>
      </c>
      <c r="B25" s="201" t="s">
        <v>45</v>
      </c>
      <c r="C25" s="202" t="s">
        <v>988</v>
      </c>
      <c r="D25" s="203" t="s">
        <v>989</v>
      </c>
      <c r="E25" s="213" t="s">
        <v>367</v>
      </c>
      <c r="F25" s="236" t="s">
        <v>915</v>
      </c>
      <c r="G25" s="200" t="s">
        <v>990</v>
      </c>
      <c r="H25" s="204" t="s">
        <v>991</v>
      </c>
      <c r="I25" s="200" t="s">
        <v>992</v>
      </c>
      <c r="J25" s="200" t="s">
        <v>2579</v>
      </c>
      <c r="K25" s="200">
        <v>55</v>
      </c>
      <c r="L25" s="200"/>
      <c r="M25" s="214"/>
      <c r="N25" s="211"/>
      <c r="O25" s="211" t="s">
        <v>50</v>
      </c>
      <c r="P25" s="211" t="s">
        <v>50</v>
      </c>
      <c r="Q25" s="340"/>
      <c r="R25" s="214"/>
      <c r="S25" s="344"/>
      <c r="T25" s="198" t="s">
        <v>1801</v>
      </c>
      <c r="U25" s="199">
        <v>4000</v>
      </c>
    </row>
    <row r="26" spans="1:22" s="198" customFormat="1" ht="43.5">
      <c r="A26" s="200">
        <v>19</v>
      </c>
      <c r="B26" s="201" t="s">
        <v>45</v>
      </c>
      <c r="C26" s="202" t="s">
        <v>993</v>
      </c>
      <c r="D26" s="203" t="s">
        <v>994</v>
      </c>
      <c r="E26" s="213" t="s">
        <v>392</v>
      </c>
      <c r="F26" s="213" t="s">
        <v>48</v>
      </c>
      <c r="G26" s="200" t="s">
        <v>995</v>
      </c>
      <c r="H26" s="204" t="s">
        <v>996</v>
      </c>
      <c r="I26" s="200" t="s">
        <v>997</v>
      </c>
      <c r="J26" s="200" t="s">
        <v>2572</v>
      </c>
      <c r="K26" s="200">
        <v>50</v>
      </c>
      <c r="L26" s="200"/>
      <c r="M26" s="214"/>
      <c r="N26" s="211"/>
      <c r="O26" s="211" t="s">
        <v>50</v>
      </c>
      <c r="P26" s="211" t="s">
        <v>50</v>
      </c>
      <c r="Q26" s="340"/>
      <c r="R26" s="214"/>
      <c r="S26" s="344"/>
      <c r="T26" s="198" t="s">
        <v>1801</v>
      </c>
      <c r="U26" s="199">
        <v>4000</v>
      </c>
    </row>
    <row r="27" spans="1:22" s="206" customFormat="1" ht="43.5">
      <c r="A27" s="200">
        <v>20</v>
      </c>
      <c r="B27" s="201" t="s">
        <v>45</v>
      </c>
      <c r="C27" s="202" t="s">
        <v>3499</v>
      </c>
      <c r="D27" s="203" t="s">
        <v>998</v>
      </c>
      <c r="E27" s="213" t="s">
        <v>392</v>
      </c>
      <c r="F27" s="213" t="s">
        <v>48</v>
      </c>
      <c r="G27" s="204" t="s">
        <v>5003</v>
      </c>
      <c r="H27" s="204" t="s">
        <v>999</v>
      </c>
      <c r="I27" s="200" t="s">
        <v>1000</v>
      </c>
      <c r="J27" s="200" t="s">
        <v>2579</v>
      </c>
      <c r="K27" s="200">
        <v>49</v>
      </c>
      <c r="L27" s="200"/>
      <c r="M27" s="200"/>
      <c r="N27" s="211"/>
      <c r="O27" s="211" t="s">
        <v>50</v>
      </c>
      <c r="P27" s="211" t="s">
        <v>50</v>
      </c>
      <c r="Q27" s="202"/>
      <c r="R27" s="200"/>
      <c r="S27" s="200"/>
      <c r="T27" s="206" t="s">
        <v>1801</v>
      </c>
      <c r="U27" s="207">
        <v>4000</v>
      </c>
    </row>
    <row r="28" spans="1:22" s="198" customFormat="1" ht="43.5">
      <c r="A28" s="200">
        <v>21</v>
      </c>
      <c r="B28" s="201" t="s">
        <v>45</v>
      </c>
      <c r="C28" s="202" t="s">
        <v>1001</v>
      </c>
      <c r="D28" s="203" t="s">
        <v>1002</v>
      </c>
      <c r="E28" s="213" t="s">
        <v>392</v>
      </c>
      <c r="F28" s="213" t="s">
        <v>48</v>
      </c>
      <c r="G28" s="200" t="s">
        <v>1003</v>
      </c>
      <c r="H28" s="204" t="s">
        <v>1004</v>
      </c>
      <c r="I28" s="200" t="s">
        <v>1005</v>
      </c>
      <c r="J28" s="200" t="s">
        <v>2579</v>
      </c>
      <c r="K28" s="200">
        <v>37</v>
      </c>
      <c r="L28" s="200"/>
      <c r="M28" s="214"/>
      <c r="N28" s="211"/>
      <c r="O28" s="211" t="s">
        <v>50</v>
      </c>
      <c r="P28" s="211" t="s">
        <v>50</v>
      </c>
      <c r="Q28" s="340"/>
      <c r="R28" s="214"/>
      <c r="S28" s="344"/>
      <c r="T28" s="198" t="s">
        <v>1801</v>
      </c>
      <c r="U28" s="199">
        <v>4000</v>
      </c>
    </row>
    <row r="29" spans="1:22" s="348" customFormat="1" ht="57.75" customHeight="1">
      <c r="A29" s="159"/>
      <c r="B29" s="354" t="s">
        <v>45</v>
      </c>
      <c r="C29" s="345" t="s">
        <v>1006</v>
      </c>
      <c r="D29" s="355" t="s">
        <v>1007</v>
      </c>
      <c r="E29" s="261" t="s">
        <v>500</v>
      </c>
      <c r="F29" s="261" t="s">
        <v>961</v>
      </c>
      <c r="G29" s="159" t="s">
        <v>1008</v>
      </c>
      <c r="H29" s="159" t="s">
        <v>1009</v>
      </c>
      <c r="I29" s="159" t="s">
        <v>1010</v>
      </c>
      <c r="J29" s="159"/>
      <c r="K29" s="159"/>
      <c r="L29" s="159"/>
      <c r="M29" s="159"/>
      <c r="N29" s="346"/>
      <c r="O29" s="346" t="s">
        <v>50</v>
      </c>
      <c r="P29" s="346" t="s">
        <v>50</v>
      </c>
      <c r="Q29" s="345"/>
      <c r="R29" s="159"/>
      <c r="S29" s="346" t="s">
        <v>2559</v>
      </c>
      <c r="U29" s="349"/>
      <c r="V29" s="348" t="s">
        <v>2565</v>
      </c>
    </row>
    <row r="30" spans="1:22" s="198" customFormat="1" ht="43.5">
      <c r="A30" s="200">
        <v>22</v>
      </c>
      <c r="B30" s="201" t="s">
        <v>45</v>
      </c>
      <c r="C30" s="202" t="s">
        <v>1011</v>
      </c>
      <c r="D30" s="203" t="s">
        <v>1012</v>
      </c>
      <c r="E30" s="213" t="s">
        <v>500</v>
      </c>
      <c r="F30" s="213" t="s">
        <v>961</v>
      </c>
      <c r="G30" s="204" t="s">
        <v>1013</v>
      </c>
      <c r="H30" s="204" t="s">
        <v>1014</v>
      </c>
      <c r="I30" s="200" t="s">
        <v>1015</v>
      </c>
      <c r="J30" s="200" t="s">
        <v>2579</v>
      </c>
      <c r="K30" s="200">
        <v>41</v>
      </c>
      <c r="L30" s="200"/>
      <c r="M30" s="214"/>
      <c r="N30" s="211"/>
      <c r="O30" s="211" t="s">
        <v>50</v>
      </c>
      <c r="P30" s="211" t="s">
        <v>50</v>
      </c>
      <c r="Q30" s="340"/>
      <c r="R30" s="214"/>
      <c r="S30" s="344"/>
      <c r="T30" s="198" t="s">
        <v>1801</v>
      </c>
      <c r="U30" s="199">
        <v>4000</v>
      </c>
    </row>
    <row r="31" spans="1:22" s="198" customFormat="1" ht="37.5">
      <c r="A31" s="200">
        <v>23</v>
      </c>
      <c r="B31" s="201" t="s">
        <v>45</v>
      </c>
      <c r="C31" s="202" t="s">
        <v>1016</v>
      </c>
      <c r="D31" s="203" t="s">
        <v>1017</v>
      </c>
      <c r="E31" s="213" t="s">
        <v>500</v>
      </c>
      <c r="F31" s="213" t="s">
        <v>961</v>
      </c>
      <c r="G31" s="204" t="s">
        <v>1018</v>
      </c>
      <c r="H31" s="204"/>
      <c r="I31" s="200" t="s">
        <v>1019</v>
      </c>
      <c r="J31" s="200" t="s">
        <v>2579</v>
      </c>
      <c r="K31" s="200">
        <v>42</v>
      </c>
      <c r="L31" s="200"/>
      <c r="M31" s="214"/>
      <c r="N31" s="211"/>
      <c r="O31" s="211" t="s">
        <v>50</v>
      </c>
      <c r="P31" s="211" t="s">
        <v>50</v>
      </c>
      <c r="Q31" s="340"/>
      <c r="R31" s="214"/>
      <c r="S31" s="344"/>
      <c r="T31" s="198" t="s">
        <v>1801</v>
      </c>
      <c r="U31" s="199">
        <v>4000</v>
      </c>
    </row>
    <row r="32" spans="1:22" s="198" customFormat="1" ht="65.25">
      <c r="A32" s="200">
        <v>24</v>
      </c>
      <c r="B32" s="201" t="s">
        <v>54</v>
      </c>
      <c r="C32" s="202" t="s">
        <v>1020</v>
      </c>
      <c r="D32" s="203" t="s">
        <v>1021</v>
      </c>
      <c r="E32" s="213" t="s">
        <v>500</v>
      </c>
      <c r="F32" s="213" t="s">
        <v>961</v>
      </c>
      <c r="G32" s="204" t="s">
        <v>742</v>
      </c>
      <c r="H32" s="204" t="s">
        <v>743</v>
      </c>
      <c r="I32" s="200" t="s">
        <v>1022</v>
      </c>
      <c r="J32" s="200" t="s">
        <v>2579</v>
      </c>
      <c r="K32" s="200">
        <v>32</v>
      </c>
      <c r="L32" s="200"/>
      <c r="M32" s="214"/>
      <c r="N32" s="211"/>
      <c r="O32" s="211" t="s">
        <v>50</v>
      </c>
      <c r="P32" s="211" t="s">
        <v>50</v>
      </c>
      <c r="Q32" s="340"/>
      <c r="R32" s="214"/>
      <c r="S32" s="344"/>
      <c r="T32" s="198" t="s">
        <v>1801</v>
      </c>
      <c r="U32" s="199">
        <v>4000</v>
      </c>
    </row>
    <row r="33" spans="1:22" s="198" customFormat="1" ht="43.5">
      <c r="A33" s="200">
        <v>25</v>
      </c>
      <c r="B33" s="201" t="s">
        <v>58</v>
      </c>
      <c r="C33" s="202" t="s">
        <v>1024</v>
      </c>
      <c r="D33" s="203" t="s">
        <v>1025</v>
      </c>
      <c r="E33" s="213" t="s">
        <v>414</v>
      </c>
      <c r="F33" s="213" t="s">
        <v>48</v>
      </c>
      <c r="G33" s="200" t="s">
        <v>1026</v>
      </c>
      <c r="H33" s="204" t="s">
        <v>1027</v>
      </c>
      <c r="I33" s="200" t="s">
        <v>1028</v>
      </c>
      <c r="J33" s="200" t="s">
        <v>2579</v>
      </c>
      <c r="K33" s="200">
        <v>50</v>
      </c>
      <c r="L33" s="200"/>
      <c r="M33" s="214"/>
      <c r="N33" s="211"/>
      <c r="O33" s="211" t="s">
        <v>50</v>
      </c>
      <c r="P33" s="211" t="s">
        <v>50</v>
      </c>
      <c r="Q33" s="340"/>
      <c r="R33" s="214"/>
      <c r="S33" s="344" t="s">
        <v>2558</v>
      </c>
      <c r="U33" s="199"/>
    </row>
    <row r="34" spans="1:22" s="198" customFormat="1" ht="43.5">
      <c r="A34" s="200">
        <v>26</v>
      </c>
      <c r="B34" s="201" t="s">
        <v>45</v>
      </c>
      <c r="C34" s="202" t="s">
        <v>1029</v>
      </c>
      <c r="D34" s="203" t="s">
        <v>1030</v>
      </c>
      <c r="E34" s="213" t="s">
        <v>414</v>
      </c>
      <c r="F34" s="213" t="s">
        <v>48</v>
      </c>
      <c r="G34" s="204" t="s">
        <v>1031</v>
      </c>
      <c r="H34" s="204" t="s">
        <v>1032</v>
      </c>
      <c r="I34" s="200" t="s">
        <v>2586</v>
      </c>
      <c r="J34" s="200" t="s">
        <v>2579</v>
      </c>
      <c r="K34" s="200">
        <v>41</v>
      </c>
      <c r="L34" s="200"/>
      <c r="M34" s="214"/>
      <c r="N34" s="211"/>
      <c r="O34" s="211" t="s">
        <v>50</v>
      </c>
      <c r="P34" s="211" t="s">
        <v>50</v>
      </c>
      <c r="Q34" s="340"/>
      <c r="R34" s="214"/>
      <c r="S34" s="344"/>
      <c r="T34" s="198" t="s">
        <v>1801</v>
      </c>
      <c r="U34" s="199">
        <v>4000</v>
      </c>
    </row>
    <row r="35" spans="1:22" s="198" customFormat="1" ht="37.5">
      <c r="A35" s="200">
        <v>27</v>
      </c>
      <c r="B35" s="201" t="s">
        <v>45</v>
      </c>
      <c r="C35" s="202" t="s">
        <v>1033</v>
      </c>
      <c r="D35" s="203" t="s">
        <v>1034</v>
      </c>
      <c r="E35" s="213" t="s">
        <v>414</v>
      </c>
      <c r="F35" s="213" t="s">
        <v>48</v>
      </c>
      <c r="G35" s="200" t="s">
        <v>1035</v>
      </c>
      <c r="H35" s="204"/>
      <c r="I35" s="200" t="s">
        <v>1036</v>
      </c>
      <c r="J35" s="200" t="s">
        <v>2579</v>
      </c>
      <c r="K35" s="200">
        <v>47</v>
      </c>
      <c r="L35" s="200"/>
      <c r="M35" s="200"/>
      <c r="N35" s="211"/>
      <c r="O35" s="211" t="s">
        <v>50</v>
      </c>
      <c r="P35" s="211" t="s">
        <v>50</v>
      </c>
      <c r="Q35" s="340"/>
      <c r="R35" s="214"/>
      <c r="S35" s="344"/>
      <c r="T35" s="198" t="s">
        <v>1801</v>
      </c>
      <c r="U35" s="199">
        <v>4000</v>
      </c>
    </row>
    <row r="36" spans="1:22" s="206" customFormat="1" ht="43.5">
      <c r="A36" s="200">
        <v>28</v>
      </c>
      <c r="B36" s="201" t="s">
        <v>45</v>
      </c>
      <c r="C36" s="202" t="s">
        <v>1037</v>
      </c>
      <c r="D36" s="203" t="s">
        <v>1038</v>
      </c>
      <c r="E36" s="213" t="s">
        <v>414</v>
      </c>
      <c r="F36" s="213" t="s">
        <v>48</v>
      </c>
      <c r="G36" s="200" t="s">
        <v>1039</v>
      </c>
      <c r="H36" s="204" t="s">
        <v>1040</v>
      </c>
      <c r="I36" s="204" t="s">
        <v>2587</v>
      </c>
      <c r="J36" s="204" t="s">
        <v>2585</v>
      </c>
      <c r="K36" s="204">
        <v>49</v>
      </c>
      <c r="L36" s="204"/>
      <c r="M36" s="200"/>
      <c r="N36" s="211"/>
      <c r="O36" s="211" t="s">
        <v>50</v>
      </c>
      <c r="P36" s="211" t="s">
        <v>50</v>
      </c>
      <c r="Q36" s="202"/>
      <c r="R36" s="200"/>
      <c r="S36" s="295"/>
      <c r="T36" s="206" t="s">
        <v>1801</v>
      </c>
      <c r="U36" s="207">
        <v>4000</v>
      </c>
    </row>
    <row r="37" spans="1:22" s="198" customFormat="1" ht="37.5">
      <c r="A37" s="200">
        <v>29</v>
      </c>
      <c r="B37" s="201" t="s">
        <v>58</v>
      </c>
      <c r="C37" s="202" t="s">
        <v>1041</v>
      </c>
      <c r="D37" s="203" t="s">
        <v>1042</v>
      </c>
      <c r="E37" s="213" t="s">
        <v>414</v>
      </c>
      <c r="F37" s="213" t="s">
        <v>48</v>
      </c>
      <c r="G37" s="200" t="s">
        <v>1043</v>
      </c>
      <c r="H37" s="204" t="s">
        <v>1044</v>
      </c>
      <c r="I37" s="200" t="s">
        <v>1045</v>
      </c>
      <c r="J37" s="200" t="s">
        <v>2579</v>
      </c>
      <c r="K37" s="200">
        <v>50</v>
      </c>
      <c r="L37" s="200"/>
      <c r="M37" s="200"/>
      <c r="N37" s="211"/>
      <c r="O37" s="211" t="s">
        <v>50</v>
      </c>
      <c r="P37" s="211" t="s">
        <v>50</v>
      </c>
      <c r="Q37" s="340"/>
      <c r="R37" s="214"/>
      <c r="S37" s="344"/>
      <c r="T37" s="198" t="s">
        <v>1801</v>
      </c>
      <c r="U37" s="199">
        <v>4000</v>
      </c>
      <c r="V37" s="198" t="s">
        <v>2528</v>
      </c>
    </row>
    <row r="38" spans="1:22" s="206" customFormat="1" ht="43.5">
      <c r="A38" s="200">
        <v>30</v>
      </c>
      <c r="B38" s="201" t="s">
        <v>45</v>
      </c>
      <c r="C38" s="202" t="s">
        <v>1047</v>
      </c>
      <c r="D38" s="203" t="s">
        <v>1048</v>
      </c>
      <c r="E38" s="213" t="s">
        <v>311</v>
      </c>
      <c r="F38" s="213" t="s">
        <v>48</v>
      </c>
      <c r="G38" s="200" t="s">
        <v>1049</v>
      </c>
      <c r="H38" s="204" t="s">
        <v>1050</v>
      </c>
      <c r="I38" s="200" t="s">
        <v>1051</v>
      </c>
      <c r="J38" s="200" t="s">
        <v>2579</v>
      </c>
      <c r="K38" s="200">
        <v>45</v>
      </c>
      <c r="L38" s="200"/>
      <c r="M38" s="200"/>
      <c r="N38" s="211"/>
      <c r="O38" s="211" t="s">
        <v>50</v>
      </c>
      <c r="P38" s="211" t="s">
        <v>50</v>
      </c>
      <c r="Q38" s="202"/>
      <c r="R38" s="200"/>
      <c r="S38" s="200"/>
      <c r="T38" s="206" t="s">
        <v>1801</v>
      </c>
      <c r="U38" s="207">
        <v>4000</v>
      </c>
    </row>
    <row r="39" spans="1:22" s="206" customFormat="1" ht="65.25">
      <c r="A39" s="200">
        <v>31</v>
      </c>
      <c r="B39" s="201" t="s">
        <v>45</v>
      </c>
      <c r="C39" s="202" t="s">
        <v>1052</v>
      </c>
      <c r="D39" s="203" t="s">
        <v>1053</v>
      </c>
      <c r="E39" s="204" t="s">
        <v>451</v>
      </c>
      <c r="F39" s="200" t="s">
        <v>452</v>
      </c>
      <c r="G39" s="200" t="s">
        <v>1054</v>
      </c>
      <c r="H39" s="204" t="s">
        <v>1055</v>
      </c>
      <c r="I39" s="200" t="s">
        <v>2588</v>
      </c>
      <c r="J39" s="200" t="s">
        <v>2579</v>
      </c>
      <c r="K39" s="200">
        <v>55</v>
      </c>
      <c r="L39" s="200"/>
      <c r="M39" s="200"/>
      <c r="N39" s="211"/>
      <c r="O39" s="211" t="s">
        <v>50</v>
      </c>
      <c r="P39" s="211" t="s">
        <v>50</v>
      </c>
      <c r="Q39" s="202"/>
      <c r="R39" s="200"/>
      <c r="S39" s="200"/>
      <c r="T39" s="206" t="s">
        <v>1801</v>
      </c>
      <c r="U39" s="207">
        <v>4000</v>
      </c>
    </row>
    <row r="40" spans="1:22" s="198" customFormat="1" ht="43.5">
      <c r="A40" s="200">
        <v>32</v>
      </c>
      <c r="B40" s="201" t="s">
        <v>45</v>
      </c>
      <c r="C40" s="202" t="s">
        <v>1056</v>
      </c>
      <c r="D40" s="203" t="s">
        <v>1057</v>
      </c>
      <c r="E40" s="204" t="s">
        <v>451</v>
      </c>
      <c r="F40" s="200" t="s">
        <v>452</v>
      </c>
      <c r="G40" s="200" t="s">
        <v>1058</v>
      </c>
      <c r="H40" s="204" t="s">
        <v>1059</v>
      </c>
      <c r="I40" s="200" t="s">
        <v>1060</v>
      </c>
      <c r="J40" s="200" t="s">
        <v>2579</v>
      </c>
      <c r="K40" s="200">
        <v>50</v>
      </c>
      <c r="L40" s="200"/>
      <c r="M40" s="214"/>
      <c r="N40" s="211"/>
      <c r="O40" s="211" t="s">
        <v>50</v>
      </c>
      <c r="P40" s="211" t="s">
        <v>50</v>
      </c>
      <c r="Q40" s="340"/>
      <c r="R40" s="214"/>
      <c r="S40" s="214"/>
      <c r="T40" s="198" t="s">
        <v>1801</v>
      </c>
      <c r="U40" s="199">
        <v>4000</v>
      </c>
    </row>
    <row r="41" spans="1:22" s="198" customFormat="1" ht="43.5">
      <c r="A41" s="200">
        <v>33</v>
      </c>
      <c r="B41" s="201" t="s">
        <v>58</v>
      </c>
      <c r="C41" s="202" t="s">
        <v>1061</v>
      </c>
      <c r="D41" s="203" t="s">
        <v>1062</v>
      </c>
      <c r="E41" s="204" t="s">
        <v>451</v>
      </c>
      <c r="F41" s="200" t="s">
        <v>452</v>
      </c>
      <c r="G41" s="200" t="s">
        <v>1063</v>
      </c>
      <c r="H41" s="204" t="s">
        <v>1064</v>
      </c>
      <c r="I41" s="200" t="s">
        <v>1065</v>
      </c>
      <c r="J41" s="200" t="s">
        <v>2579</v>
      </c>
      <c r="K41" s="200">
        <v>44</v>
      </c>
      <c r="L41" s="200"/>
      <c r="M41" s="214"/>
      <c r="N41" s="211"/>
      <c r="O41" s="211" t="s">
        <v>50</v>
      </c>
      <c r="P41" s="211" t="s">
        <v>50</v>
      </c>
      <c r="Q41" s="340"/>
      <c r="R41" s="214"/>
      <c r="S41" s="211"/>
      <c r="T41" s="198" t="s">
        <v>1801</v>
      </c>
      <c r="U41" s="199">
        <v>4000</v>
      </c>
    </row>
    <row r="42" spans="1:22" s="206" customFormat="1" ht="43.5">
      <c r="A42" s="200">
        <v>34</v>
      </c>
      <c r="B42" s="201" t="s">
        <v>45</v>
      </c>
      <c r="C42" s="202" t="s">
        <v>1066</v>
      </c>
      <c r="D42" s="203" t="s">
        <v>1067</v>
      </c>
      <c r="E42" s="204" t="s">
        <v>451</v>
      </c>
      <c r="F42" s="200" t="s">
        <v>452</v>
      </c>
      <c r="G42" s="204" t="s">
        <v>1068</v>
      </c>
      <c r="H42" s="204" t="s">
        <v>1069</v>
      </c>
      <c r="I42" s="200" t="s">
        <v>1070</v>
      </c>
      <c r="J42" s="200" t="s">
        <v>2579</v>
      </c>
      <c r="K42" s="200">
        <v>47</v>
      </c>
      <c r="L42" s="200"/>
      <c r="M42" s="200"/>
      <c r="N42" s="211"/>
      <c r="O42" s="211" t="s">
        <v>50</v>
      </c>
      <c r="P42" s="211" t="s">
        <v>50</v>
      </c>
      <c r="Q42" s="202"/>
      <c r="R42" s="200"/>
      <c r="S42" s="200"/>
      <c r="T42" s="206" t="s">
        <v>1801</v>
      </c>
      <c r="U42" s="207">
        <v>4000</v>
      </c>
    </row>
    <row r="43" spans="1:22" s="206" customFormat="1" ht="43.5">
      <c r="A43" s="200">
        <v>35</v>
      </c>
      <c r="B43" s="201" t="s">
        <v>45</v>
      </c>
      <c r="C43" s="202" t="s">
        <v>1071</v>
      </c>
      <c r="D43" s="203" t="s">
        <v>1072</v>
      </c>
      <c r="E43" s="204" t="s">
        <v>451</v>
      </c>
      <c r="F43" s="200" t="s">
        <v>452</v>
      </c>
      <c r="G43" s="200" t="s">
        <v>1073</v>
      </c>
      <c r="H43" s="204" t="s">
        <v>1074</v>
      </c>
      <c r="I43" s="200" t="s">
        <v>1075</v>
      </c>
      <c r="J43" s="200" t="s">
        <v>2579</v>
      </c>
      <c r="K43" s="200">
        <v>35</v>
      </c>
      <c r="L43" s="200"/>
      <c r="M43" s="200"/>
      <c r="N43" s="211"/>
      <c r="O43" s="211" t="s">
        <v>50</v>
      </c>
      <c r="P43" s="211" t="s">
        <v>50</v>
      </c>
      <c r="Q43" s="202"/>
      <c r="R43" s="200"/>
      <c r="S43" s="200"/>
      <c r="T43" s="206" t="s">
        <v>1801</v>
      </c>
      <c r="U43" s="207">
        <v>4000</v>
      </c>
    </row>
    <row r="44" spans="1:22" s="206" customFormat="1" ht="43.5">
      <c r="A44" s="200">
        <v>36</v>
      </c>
      <c r="B44" s="201" t="s">
        <v>45</v>
      </c>
      <c r="C44" s="202" t="s">
        <v>1076</v>
      </c>
      <c r="D44" s="203" t="s">
        <v>435</v>
      </c>
      <c r="E44" s="204" t="s">
        <v>451</v>
      </c>
      <c r="F44" s="200" t="s">
        <v>452</v>
      </c>
      <c r="G44" s="200" t="s">
        <v>1077</v>
      </c>
      <c r="H44" s="204" t="s">
        <v>1078</v>
      </c>
      <c r="I44" s="200" t="s">
        <v>1079</v>
      </c>
      <c r="J44" s="200" t="s">
        <v>2579</v>
      </c>
      <c r="K44" s="200">
        <v>45</v>
      </c>
      <c r="L44" s="200"/>
      <c r="M44" s="200"/>
      <c r="N44" s="211"/>
      <c r="O44" s="211" t="s">
        <v>50</v>
      </c>
      <c r="P44" s="211" t="s">
        <v>50</v>
      </c>
      <c r="Q44" s="202"/>
      <c r="R44" s="200"/>
      <c r="S44" s="200"/>
      <c r="T44" s="206" t="s">
        <v>1801</v>
      </c>
      <c r="U44" s="207">
        <v>4000</v>
      </c>
    </row>
    <row r="45" spans="1:22" s="206" customFormat="1" ht="43.5">
      <c r="A45" s="200">
        <v>37</v>
      </c>
      <c r="B45" s="201" t="s">
        <v>45</v>
      </c>
      <c r="C45" s="202" t="s">
        <v>1080</v>
      </c>
      <c r="D45" s="203" t="s">
        <v>1081</v>
      </c>
      <c r="E45" s="204" t="s">
        <v>451</v>
      </c>
      <c r="F45" s="200" t="s">
        <v>452</v>
      </c>
      <c r="G45" s="200" t="s">
        <v>1082</v>
      </c>
      <c r="H45" s="204" t="s">
        <v>1083</v>
      </c>
      <c r="I45" s="200" t="s">
        <v>1084</v>
      </c>
      <c r="J45" s="200" t="s">
        <v>2579</v>
      </c>
      <c r="K45" s="200">
        <v>51</v>
      </c>
      <c r="L45" s="200"/>
      <c r="M45" s="200"/>
      <c r="N45" s="211"/>
      <c r="O45" s="211" t="s">
        <v>50</v>
      </c>
      <c r="P45" s="211" t="s">
        <v>50</v>
      </c>
      <c r="Q45" s="202"/>
      <c r="R45" s="200"/>
      <c r="S45" s="200"/>
      <c r="T45" s="206" t="s">
        <v>1801</v>
      </c>
      <c r="U45" s="207">
        <v>4000</v>
      </c>
    </row>
    <row r="46" spans="1:22" s="206" customFormat="1" ht="43.5">
      <c r="A46" s="200">
        <v>38</v>
      </c>
      <c r="B46" s="201" t="s">
        <v>45</v>
      </c>
      <c r="C46" s="202" t="s">
        <v>1085</v>
      </c>
      <c r="D46" s="203" t="s">
        <v>66</v>
      </c>
      <c r="E46" s="204" t="s">
        <v>451</v>
      </c>
      <c r="F46" s="200" t="s">
        <v>452</v>
      </c>
      <c r="G46" s="200" t="s">
        <v>1086</v>
      </c>
      <c r="H46" s="204" t="s">
        <v>1087</v>
      </c>
      <c r="I46" s="200" t="s">
        <v>1088</v>
      </c>
      <c r="J46" s="200" t="s">
        <v>2579</v>
      </c>
      <c r="K46" s="200">
        <v>45</v>
      </c>
      <c r="L46" s="200"/>
      <c r="M46" s="200"/>
      <c r="N46" s="200"/>
      <c r="O46" s="211" t="s">
        <v>50</v>
      </c>
      <c r="P46" s="211" t="s">
        <v>50</v>
      </c>
      <c r="Q46" s="202"/>
      <c r="R46" s="200"/>
      <c r="S46" s="200"/>
      <c r="T46" s="206" t="s">
        <v>1801</v>
      </c>
      <c r="U46" s="207">
        <v>4000</v>
      </c>
    </row>
    <row r="47" spans="1:22" s="206" customFormat="1" ht="40.5" customHeight="1">
      <c r="A47" s="200">
        <v>39</v>
      </c>
      <c r="B47" s="201" t="s">
        <v>45</v>
      </c>
      <c r="C47" s="202" t="s">
        <v>434</v>
      </c>
      <c r="D47" s="203" t="s">
        <v>1699</v>
      </c>
      <c r="E47" s="213" t="s">
        <v>451</v>
      </c>
      <c r="F47" s="200" t="s">
        <v>195</v>
      </c>
      <c r="G47" s="200" t="s">
        <v>1700</v>
      </c>
      <c r="H47" s="333" t="s">
        <v>1701</v>
      </c>
      <c r="I47" s="200" t="s">
        <v>1702</v>
      </c>
      <c r="J47" s="200" t="s">
        <v>2579</v>
      </c>
      <c r="K47" s="200">
        <v>53</v>
      </c>
      <c r="L47" s="200"/>
      <c r="M47" s="200"/>
      <c r="N47" s="211"/>
      <c r="O47" s="211" t="s">
        <v>50</v>
      </c>
      <c r="P47" s="211" t="s">
        <v>50</v>
      </c>
      <c r="Q47" s="202"/>
      <c r="R47" s="200"/>
      <c r="S47" s="200"/>
      <c r="T47" s="206" t="s">
        <v>1801</v>
      </c>
      <c r="U47" s="207">
        <v>4000</v>
      </c>
      <c r="V47" s="206" t="s">
        <v>1820</v>
      </c>
    </row>
    <row r="48" spans="1:22" s="206" customFormat="1" ht="40.5" customHeight="1">
      <c r="A48" s="200">
        <v>40</v>
      </c>
      <c r="B48" s="202" t="s">
        <v>45</v>
      </c>
      <c r="C48" s="202" t="s">
        <v>2517</v>
      </c>
      <c r="D48" s="203" t="s">
        <v>2518</v>
      </c>
      <c r="E48" s="213" t="s">
        <v>408</v>
      </c>
      <c r="F48" s="200" t="s">
        <v>195</v>
      </c>
      <c r="G48" s="200" t="s">
        <v>2519</v>
      </c>
      <c r="H48" s="333" t="s">
        <v>2531</v>
      </c>
      <c r="I48" s="200" t="s">
        <v>2523</v>
      </c>
      <c r="J48" s="200" t="s">
        <v>2579</v>
      </c>
      <c r="K48" s="200">
        <v>52</v>
      </c>
      <c r="L48" s="200"/>
      <c r="M48" s="202"/>
      <c r="N48" s="341"/>
      <c r="O48" s="211" t="s">
        <v>50</v>
      </c>
      <c r="P48" s="211" t="s">
        <v>50</v>
      </c>
      <c r="Q48" s="202"/>
      <c r="R48" s="200"/>
      <c r="S48" s="200"/>
      <c r="T48" s="206" t="s">
        <v>1801</v>
      </c>
      <c r="U48" s="207">
        <v>4000</v>
      </c>
      <c r="V48" s="206">
        <v>73</v>
      </c>
    </row>
    <row r="49" spans="1:22" s="206" customFormat="1" ht="40.5" customHeight="1">
      <c r="A49" s="200">
        <v>41</v>
      </c>
      <c r="B49" s="202" t="s">
        <v>45</v>
      </c>
      <c r="C49" s="202" t="s">
        <v>2520</v>
      </c>
      <c r="D49" s="203" t="s">
        <v>2521</v>
      </c>
      <c r="E49" s="213" t="s">
        <v>408</v>
      </c>
      <c r="F49" s="200" t="s">
        <v>195</v>
      </c>
      <c r="G49" s="200" t="s">
        <v>2522</v>
      </c>
      <c r="H49" s="333" t="s">
        <v>2532</v>
      </c>
      <c r="I49" s="200" t="s">
        <v>2554</v>
      </c>
      <c r="J49" s="200" t="s">
        <v>2579</v>
      </c>
      <c r="K49" s="200">
        <v>52</v>
      </c>
      <c r="L49" s="200"/>
      <c r="M49" s="202"/>
      <c r="N49" s="341"/>
      <c r="O49" s="211" t="s">
        <v>50</v>
      </c>
      <c r="P49" s="211" t="s">
        <v>50</v>
      </c>
      <c r="Q49" s="202"/>
      <c r="R49" s="200"/>
      <c r="S49" s="200"/>
      <c r="T49" s="206" t="s">
        <v>1801</v>
      </c>
      <c r="U49" s="207">
        <v>4000</v>
      </c>
      <c r="V49" s="206">
        <v>73</v>
      </c>
    </row>
    <row r="50" spans="1:22" s="206" customFormat="1" ht="40.5" customHeight="1">
      <c r="A50" s="200">
        <v>42</v>
      </c>
      <c r="B50" s="202" t="s">
        <v>45</v>
      </c>
      <c r="C50" s="202" t="s">
        <v>924</v>
      </c>
      <c r="D50" s="202" t="s">
        <v>1042</v>
      </c>
      <c r="E50" s="213" t="s">
        <v>414</v>
      </c>
      <c r="F50" s="200" t="s">
        <v>251</v>
      </c>
      <c r="G50" s="200" t="s">
        <v>2529</v>
      </c>
      <c r="H50" s="333" t="s">
        <v>1044</v>
      </c>
      <c r="I50" s="200" t="s">
        <v>2530</v>
      </c>
      <c r="J50" s="200" t="s">
        <v>2579</v>
      </c>
      <c r="K50" s="200">
        <v>54</v>
      </c>
      <c r="L50" s="200"/>
      <c r="M50" s="200"/>
      <c r="N50" s="211"/>
      <c r="O50" s="211" t="s">
        <v>50</v>
      </c>
      <c r="P50" s="211" t="s">
        <v>50</v>
      </c>
      <c r="Q50" s="200"/>
      <c r="R50" s="200"/>
      <c r="S50" s="344"/>
      <c r="T50" s="206" t="s">
        <v>1801</v>
      </c>
      <c r="U50" s="207">
        <v>4000</v>
      </c>
      <c r="V50" s="206">
        <v>60</v>
      </c>
    </row>
    <row r="51" spans="1:22" s="206" customFormat="1" ht="40.5" customHeight="1">
      <c r="A51" s="226">
        <v>43</v>
      </c>
      <c r="B51" s="228" t="s">
        <v>45</v>
      </c>
      <c r="C51" s="228" t="s">
        <v>2589</v>
      </c>
      <c r="D51" s="228" t="s">
        <v>2590</v>
      </c>
      <c r="E51" s="230" t="s">
        <v>367</v>
      </c>
      <c r="F51" s="226" t="s">
        <v>251</v>
      </c>
      <c r="G51" s="226" t="s">
        <v>2591</v>
      </c>
      <c r="H51" s="356"/>
      <c r="I51" s="226" t="s">
        <v>2592</v>
      </c>
      <c r="J51" s="226" t="s">
        <v>2579</v>
      </c>
      <c r="K51" s="226">
        <v>55</v>
      </c>
      <c r="L51" s="226"/>
      <c r="M51" s="226"/>
      <c r="N51" s="231"/>
      <c r="O51" s="231"/>
      <c r="P51" s="231"/>
      <c r="Q51" s="226"/>
      <c r="R51" s="226"/>
      <c r="S51" s="226"/>
      <c r="T51" s="206" t="s">
        <v>1803</v>
      </c>
      <c r="U51" s="207">
        <v>4000</v>
      </c>
    </row>
    <row r="52" spans="1:22" s="206" customFormat="1" ht="40.5" customHeight="1">
      <c r="A52" s="302"/>
      <c r="B52" s="302"/>
      <c r="C52" s="302"/>
      <c r="D52" s="302"/>
      <c r="E52" s="327"/>
      <c r="F52" s="302"/>
      <c r="G52" s="302"/>
      <c r="H52" s="328"/>
      <c r="I52" s="302"/>
      <c r="J52" s="302"/>
      <c r="K52" s="302"/>
      <c r="L52" s="302"/>
      <c r="M52" s="302"/>
      <c r="N52" s="313"/>
      <c r="O52" s="313"/>
      <c r="P52" s="313"/>
      <c r="Q52" s="302"/>
      <c r="R52" s="302"/>
      <c r="S52" s="302"/>
      <c r="U52" s="207"/>
    </row>
    <row r="53" spans="1:22">
      <c r="K53" s="1">
        <f>SUM(K8:K51)</f>
        <v>1773</v>
      </c>
      <c r="L53" s="1">
        <f>SUM(K53/37)</f>
        <v>47.918918918918919</v>
      </c>
      <c r="U53" s="190">
        <f>SUM(U7:U52)</f>
        <v>156000</v>
      </c>
    </row>
    <row r="54" spans="1:22">
      <c r="U54" s="190"/>
    </row>
    <row r="55" spans="1:22">
      <c r="U55" s="190"/>
    </row>
    <row r="56" spans="1:22">
      <c r="U56" s="190"/>
    </row>
    <row r="57" spans="1:22">
      <c r="U57" s="190"/>
    </row>
    <row r="58" spans="1:22">
      <c r="U58" s="190"/>
    </row>
    <row r="59" spans="1:22">
      <c r="U59" s="190"/>
    </row>
    <row r="60" spans="1:22">
      <c r="U60" s="190"/>
    </row>
    <row r="61" spans="1:22">
      <c r="A61" s="571" t="s">
        <v>2561</v>
      </c>
      <c r="B61" s="571"/>
      <c r="C61" s="571"/>
      <c r="D61" s="571"/>
      <c r="E61" s="571"/>
      <c r="F61" s="571"/>
      <c r="G61" s="571"/>
      <c r="H61" s="571"/>
      <c r="I61" s="571"/>
      <c r="J61" s="571"/>
      <c r="K61" s="571"/>
      <c r="L61" s="571"/>
      <c r="M61" s="571"/>
      <c r="N61" s="571"/>
      <c r="O61" s="571"/>
      <c r="P61" s="571"/>
      <c r="Q61" s="571"/>
      <c r="R61" s="571"/>
      <c r="S61" s="571"/>
      <c r="U61" s="190"/>
    </row>
    <row r="62" spans="1:22">
      <c r="A62" s="332"/>
      <c r="B62" s="332"/>
      <c r="C62" s="332"/>
      <c r="D62" s="332"/>
      <c r="E62" s="332"/>
      <c r="F62" s="332"/>
      <c r="G62" s="332"/>
      <c r="H62" s="332"/>
      <c r="I62" s="332"/>
      <c r="J62" s="332"/>
      <c r="K62" s="332"/>
      <c r="L62" s="332"/>
      <c r="M62" s="332"/>
      <c r="N62" s="332"/>
      <c r="O62" s="332"/>
      <c r="P62" s="332"/>
      <c r="Q62" s="332"/>
      <c r="R62" s="332"/>
      <c r="S62" s="332"/>
      <c r="U62" s="190"/>
    </row>
    <row r="63" spans="1:22">
      <c r="E63" s="1" t="s">
        <v>1805</v>
      </c>
    </row>
  </sheetData>
  <mergeCells count="19">
    <mergeCell ref="J5:J6"/>
    <mergeCell ref="K5:K6"/>
    <mergeCell ref="L5:L6"/>
    <mergeCell ref="A61:S61"/>
    <mergeCell ref="M5:O5"/>
    <mergeCell ref="P5:Q5"/>
    <mergeCell ref="A1:S1"/>
    <mergeCell ref="A2:S2"/>
    <mergeCell ref="A3:S3"/>
    <mergeCell ref="R5:R6"/>
    <mergeCell ref="S5:S6"/>
    <mergeCell ref="L4:S4"/>
    <mergeCell ref="A5:A6"/>
    <mergeCell ref="B5:D6"/>
    <mergeCell ref="E5:E6"/>
    <mergeCell ref="F5:F6"/>
    <mergeCell ref="G5:G6"/>
    <mergeCell ref="H5:H6"/>
    <mergeCell ref="I5:I6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0" orientation="landscape" r:id="rId1"/>
  <headerFooter>
    <oddHeader>&amp;A</oddHeader>
    <oddFooter>หน้าที่ &amp;P จาก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S50"/>
  <sheetViews>
    <sheetView workbookViewId="0">
      <selection activeCell="C126" sqref="C126"/>
    </sheetView>
  </sheetViews>
  <sheetFormatPr defaultRowHeight="21.75"/>
  <cols>
    <col min="1" max="2" width="5.25" style="1" customWidth="1"/>
    <col min="3" max="3" width="6.125" style="1" customWidth="1"/>
    <col min="4" max="4" width="8.375" style="1" customWidth="1"/>
    <col min="5" max="5" width="10.875" style="1" customWidth="1"/>
    <col min="6" max="6" width="14.5" style="1" customWidth="1"/>
    <col min="7" max="7" width="9" style="1" customWidth="1"/>
    <col min="8" max="8" width="26" style="1" customWidth="1"/>
    <col min="9" max="9" width="23.375" style="1" hidden="1" customWidth="1"/>
    <col min="10" max="10" width="11.75" style="1" customWidth="1"/>
    <col min="11" max="11" width="9.125" style="1" customWidth="1"/>
    <col min="12" max="12" width="9.75" style="1" customWidth="1"/>
    <col min="13" max="13" width="10" style="1" customWidth="1"/>
    <col min="14" max="14" width="8.5" style="1" customWidth="1"/>
    <col min="15" max="15" width="8.375" style="1" customWidth="1"/>
    <col min="16" max="16384" width="9" style="1"/>
  </cols>
  <sheetData>
    <row r="1" spans="1:19" s="2" customFormat="1" ht="21">
      <c r="A1" s="551" t="s">
        <v>791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</row>
    <row r="2" spans="1:19" s="2" customFormat="1" ht="21">
      <c r="A2" s="551" t="s">
        <v>1093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</row>
    <row r="3" spans="1:19" s="2" customFormat="1" ht="21">
      <c r="A3" s="551" t="s">
        <v>1263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</row>
    <row r="5" spans="1:19" s="37" customFormat="1" ht="20.25" customHeight="1">
      <c r="A5" s="552" t="s">
        <v>33</v>
      </c>
      <c r="B5" s="358"/>
      <c r="C5" s="569" t="s">
        <v>34</v>
      </c>
      <c r="D5" s="562"/>
      <c r="E5" s="543"/>
      <c r="F5" s="540" t="s">
        <v>1558</v>
      </c>
      <c r="G5" s="540" t="s">
        <v>35</v>
      </c>
      <c r="H5" s="540" t="s">
        <v>36</v>
      </c>
      <c r="I5" s="540" t="s">
        <v>37</v>
      </c>
      <c r="J5" s="540" t="s">
        <v>123</v>
      </c>
      <c r="K5" s="537" t="s">
        <v>38</v>
      </c>
      <c r="L5" s="538"/>
      <c r="M5" s="539"/>
      <c r="N5" s="538" t="s">
        <v>42</v>
      </c>
      <c r="O5" s="539"/>
      <c r="P5" s="223" t="s">
        <v>1789</v>
      </c>
      <c r="Q5" s="223" t="s">
        <v>1799</v>
      </c>
    </row>
    <row r="6" spans="1:19" s="37" customFormat="1" ht="62.25" customHeight="1">
      <c r="A6" s="553"/>
      <c r="B6" s="359"/>
      <c r="C6" s="570"/>
      <c r="D6" s="563"/>
      <c r="E6" s="544"/>
      <c r="F6" s="541"/>
      <c r="G6" s="541"/>
      <c r="H6" s="541"/>
      <c r="I6" s="541"/>
      <c r="J6" s="541"/>
      <c r="K6" s="17" t="s">
        <v>39</v>
      </c>
      <c r="L6" s="17" t="s">
        <v>40</v>
      </c>
      <c r="M6" s="48" t="s">
        <v>41</v>
      </c>
      <c r="N6" s="17" t="s">
        <v>43</v>
      </c>
      <c r="O6" s="48" t="s">
        <v>44</v>
      </c>
    </row>
    <row r="7" spans="1:19" s="206" customFormat="1" ht="45" customHeight="1">
      <c r="A7" s="191">
        <v>1</v>
      </c>
      <c r="B7" s="192"/>
      <c r="C7" s="192" t="s">
        <v>45</v>
      </c>
      <c r="D7" s="193" t="s">
        <v>406</v>
      </c>
      <c r="E7" s="194" t="s">
        <v>1094</v>
      </c>
      <c r="F7" s="195" t="s">
        <v>151</v>
      </c>
      <c r="G7" s="191" t="s">
        <v>57</v>
      </c>
      <c r="H7" s="191" t="s">
        <v>1095</v>
      </c>
      <c r="I7" s="196" t="s">
        <v>1096</v>
      </c>
      <c r="J7" s="196" t="s">
        <v>1097</v>
      </c>
      <c r="K7" s="197"/>
      <c r="L7" s="191"/>
      <c r="M7" s="197" t="s">
        <v>50</v>
      </c>
      <c r="N7" s="197"/>
      <c r="O7" s="197" t="s">
        <v>50</v>
      </c>
      <c r="P7" s="206" t="s">
        <v>1801</v>
      </c>
      <c r="Q7" s="207">
        <v>5000</v>
      </c>
    </row>
    <row r="8" spans="1:19" s="206" customFormat="1" ht="45.75" customHeight="1">
      <c r="A8" s="200">
        <v>2</v>
      </c>
      <c r="B8" s="201"/>
      <c r="C8" s="201" t="s">
        <v>45</v>
      </c>
      <c r="D8" s="202" t="s">
        <v>1098</v>
      </c>
      <c r="E8" s="203" t="s">
        <v>1099</v>
      </c>
      <c r="F8" s="213" t="s">
        <v>151</v>
      </c>
      <c r="G8" s="200" t="s">
        <v>57</v>
      </c>
      <c r="H8" s="200" t="s">
        <v>1100</v>
      </c>
      <c r="I8" s="225" t="s">
        <v>1101</v>
      </c>
      <c r="J8" s="204" t="s">
        <v>1102</v>
      </c>
      <c r="K8" s="211"/>
      <c r="L8" s="200"/>
      <c r="M8" s="211" t="s">
        <v>50</v>
      </c>
      <c r="N8" s="211"/>
      <c r="O8" s="211" t="s">
        <v>50</v>
      </c>
      <c r="P8" s="206" t="s">
        <v>1801</v>
      </c>
      <c r="Q8" s="207">
        <v>5000</v>
      </c>
    </row>
    <row r="9" spans="1:19" ht="42.75" customHeight="1">
      <c r="A9" s="21">
        <v>3</v>
      </c>
      <c r="B9" s="55"/>
      <c r="C9" s="55" t="s">
        <v>45</v>
      </c>
      <c r="D9" s="56" t="s">
        <v>1103</v>
      </c>
      <c r="E9" s="57" t="s">
        <v>1104</v>
      </c>
      <c r="F9" s="26" t="s">
        <v>164</v>
      </c>
      <c r="G9" s="21" t="s">
        <v>57</v>
      </c>
      <c r="H9" s="60" t="s">
        <v>298</v>
      </c>
      <c r="I9" s="58" t="s">
        <v>1105</v>
      </c>
      <c r="J9" s="21"/>
      <c r="K9" s="59"/>
      <c r="L9" s="6"/>
      <c r="M9" s="59" t="s">
        <v>50</v>
      </c>
      <c r="N9" s="59"/>
      <c r="O9" s="59" t="s">
        <v>50</v>
      </c>
      <c r="Q9" s="209"/>
    </row>
    <row r="10" spans="1:19" s="93" customFormat="1" ht="40.5" customHeight="1">
      <c r="A10" s="129"/>
      <c r="B10" s="145"/>
      <c r="C10" s="145" t="s">
        <v>58</v>
      </c>
      <c r="D10" s="146" t="s">
        <v>1106</v>
      </c>
      <c r="E10" s="147" t="s">
        <v>1107</v>
      </c>
      <c r="F10" s="134" t="s">
        <v>164</v>
      </c>
      <c r="G10" s="129" t="s">
        <v>57</v>
      </c>
      <c r="H10" s="148" t="s">
        <v>298</v>
      </c>
      <c r="I10" s="149" t="s">
        <v>1108</v>
      </c>
      <c r="J10" s="129" t="s">
        <v>1109</v>
      </c>
      <c r="K10" s="150"/>
      <c r="L10" s="97"/>
      <c r="M10" s="150" t="s">
        <v>50</v>
      </c>
      <c r="N10" s="150"/>
      <c r="O10" s="150" t="s">
        <v>50</v>
      </c>
      <c r="Q10" s="218"/>
      <c r="S10" s="93" t="s">
        <v>1738</v>
      </c>
    </row>
    <row r="11" spans="1:19" s="198" customFormat="1" ht="43.5" customHeight="1">
      <c r="A11" s="200">
        <v>4</v>
      </c>
      <c r="B11" s="201"/>
      <c r="C11" s="201" t="s">
        <v>58</v>
      </c>
      <c r="D11" s="202" t="s">
        <v>1110</v>
      </c>
      <c r="E11" s="203" t="s">
        <v>1111</v>
      </c>
      <c r="F11" s="213" t="s">
        <v>164</v>
      </c>
      <c r="G11" s="200" t="s">
        <v>57</v>
      </c>
      <c r="H11" s="200" t="s">
        <v>1112</v>
      </c>
      <c r="I11" s="224" t="s">
        <v>1113</v>
      </c>
      <c r="J11" s="200" t="s">
        <v>1114</v>
      </c>
      <c r="K11" s="211"/>
      <c r="L11" s="214"/>
      <c r="M11" s="211" t="s">
        <v>50</v>
      </c>
      <c r="N11" s="211"/>
      <c r="O11" s="211" t="s">
        <v>50</v>
      </c>
      <c r="P11" s="198" t="s">
        <v>2524</v>
      </c>
      <c r="Q11" s="199"/>
    </row>
    <row r="12" spans="1:19" s="198" customFormat="1" ht="41.25" customHeight="1">
      <c r="A12" s="200">
        <v>5</v>
      </c>
      <c r="B12" s="201"/>
      <c r="C12" s="201" t="s">
        <v>58</v>
      </c>
      <c r="D12" s="202" t="s">
        <v>648</v>
      </c>
      <c r="E12" s="203" t="s">
        <v>1115</v>
      </c>
      <c r="F12" s="213" t="s">
        <v>164</v>
      </c>
      <c r="G12" s="200" t="s">
        <v>57</v>
      </c>
      <c r="H12" s="200" t="s">
        <v>1116</v>
      </c>
      <c r="I12" s="204" t="s">
        <v>1117</v>
      </c>
      <c r="J12" s="200"/>
      <c r="K12" s="214"/>
      <c r="L12" s="211"/>
      <c r="M12" s="211" t="s">
        <v>50</v>
      </c>
      <c r="N12" s="211"/>
      <c r="O12" s="211" t="s">
        <v>50</v>
      </c>
      <c r="P12" s="198" t="s">
        <v>1801</v>
      </c>
      <c r="Q12" s="199">
        <v>5000</v>
      </c>
    </row>
    <row r="13" spans="1:19" s="198" customFormat="1" ht="37.5" customHeight="1">
      <c r="A13" s="200">
        <v>6</v>
      </c>
      <c r="B13" s="201"/>
      <c r="C13" s="201" t="s">
        <v>58</v>
      </c>
      <c r="D13" s="202" t="s">
        <v>1118</v>
      </c>
      <c r="E13" s="203" t="s">
        <v>1119</v>
      </c>
      <c r="F13" s="213" t="s">
        <v>164</v>
      </c>
      <c r="G13" s="200" t="s">
        <v>57</v>
      </c>
      <c r="H13" s="200" t="s">
        <v>1120</v>
      </c>
      <c r="I13" s="204"/>
      <c r="J13" s="200" t="s">
        <v>1121</v>
      </c>
      <c r="K13" s="214"/>
      <c r="L13" s="211"/>
      <c r="M13" s="211" t="s">
        <v>50</v>
      </c>
      <c r="N13" s="211"/>
      <c r="O13" s="211" t="s">
        <v>50</v>
      </c>
      <c r="P13" s="198" t="s">
        <v>1801</v>
      </c>
      <c r="Q13" s="199">
        <v>5000</v>
      </c>
    </row>
    <row r="14" spans="1:19" ht="65.25">
      <c r="A14" s="21">
        <v>7</v>
      </c>
      <c r="B14" s="55"/>
      <c r="C14" s="55" t="s">
        <v>54</v>
      </c>
      <c r="D14" s="56" t="s">
        <v>1122</v>
      </c>
      <c r="E14" s="57" t="s">
        <v>1123</v>
      </c>
      <c r="F14" s="26" t="s">
        <v>250</v>
      </c>
      <c r="G14" s="21" t="s">
        <v>57</v>
      </c>
      <c r="H14" s="21" t="s">
        <v>1124</v>
      </c>
      <c r="I14" s="60" t="s">
        <v>1125</v>
      </c>
      <c r="J14" s="21"/>
      <c r="K14" s="6"/>
      <c r="L14" s="59"/>
      <c r="M14" s="59" t="s">
        <v>50</v>
      </c>
      <c r="N14" s="59"/>
      <c r="O14" s="59" t="s">
        <v>50</v>
      </c>
      <c r="Q14" s="209"/>
    </row>
    <row r="15" spans="1:19" s="225" customFormat="1" ht="65.25">
      <c r="A15" s="204">
        <v>8</v>
      </c>
      <c r="B15" s="297"/>
      <c r="C15" s="297" t="s">
        <v>58</v>
      </c>
      <c r="D15" s="294" t="s">
        <v>1126</v>
      </c>
      <c r="E15" s="221" t="s">
        <v>1127</v>
      </c>
      <c r="F15" s="213" t="s">
        <v>250</v>
      </c>
      <c r="G15" s="204" t="s">
        <v>57</v>
      </c>
      <c r="H15" s="204" t="s">
        <v>678</v>
      </c>
      <c r="I15" s="204" t="s">
        <v>1128</v>
      </c>
      <c r="J15" s="204"/>
      <c r="K15" s="204"/>
      <c r="L15" s="295"/>
      <c r="M15" s="295" t="s">
        <v>50</v>
      </c>
      <c r="N15" s="295"/>
      <c r="O15" s="295" t="s">
        <v>50</v>
      </c>
      <c r="P15" s="225" t="s">
        <v>1801</v>
      </c>
      <c r="Q15" s="296">
        <v>5000</v>
      </c>
    </row>
    <row r="16" spans="1:19" ht="42" customHeight="1">
      <c r="A16" s="21">
        <v>9</v>
      </c>
      <c r="B16" s="55"/>
      <c r="C16" s="55" t="s">
        <v>58</v>
      </c>
      <c r="D16" s="56" t="s">
        <v>1129</v>
      </c>
      <c r="E16" s="57" t="s">
        <v>1130</v>
      </c>
      <c r="F16" s="26" t="s">
        <v>700</v>
      </c>
      <c r="G16" s="21" t="s">
        <v>57</v>
      </c>
      <c r="H16" s="21" t="s">
        <v>1131</v>
      </c>
      <c r="I16" s="60" t="s">
        <v>1133</v>
      </c>
      <c r="J16" s="21" t="s">
        <v>1132</v>
      </c>
      <c r="K16" s="21"/>
      <c r="L16" s="59"/>
      <c r="M16" s="59" t="s">
        <v>50</v>
      </c>
      <c r="N16" s="59"/>
      <c r="O16" s="59" t="s">
        <v>50</v>
      </c>
      <c r="Q16" s="209"/>
    </row>
    <row r="17" spans="1:19" s="198" customFormat="1" ht="43.5">
      <c r="A17" s="200">
        <v>10</v>
      </c>
      <c r="B17" s="201"/>
      <c r="C17" s="201" t="s">
        <v>58</v>
      </c>
      <c r="D17" s="202" t="s">
        <v>1134</v>
      </c>
      <c r="E17" s="203" t="s">
        <v>1135</v>
      </c>
      <c r="F17" s="213" t="s">
        <v>700</v>
      </c>
      <c r="G17" s="200" t="s">
        <v>57</v>
      </c>
      <c r="H17" s="200" t="s">
        <v>1131</v>
      </c>
      <c r="I17" s="204" t="s">
        <v>1136</v>
      </c>
      <c r="J17" s="200"/>
      <c r="K17" s="214"/>
      <c r="L17" s="211"/>
      <c r="M17" s="211" t="s">
        <v>50</v>
      </c>
      <c r="N17" s="211"/>
      <c r="O17" s="211" t="s">
        <v>50</v>
      </c>
      <c r="P17" s="198" t="s">
        <v>1801</v>
      </c>
      <c r="Q17" s="199">
        <v>5000</v>
      </c>
    </row>
    <row r="18" spans="1:19" s="93" customFormat="1" ht="43.5">
      <c r="A18" s="129">
        <v>11</v>
      </c>
      <c r="B18" s="145"/>
      <c r="C18" s="145" t="s">
        <v>45</v>
      </c>
      <c r="D18" s="146" t="s">
        <v>1137</v>
      </c>
      <c r="E18" s="147" t="s">
        <v>1138</v>
      </c>
      <c r="F18" s="134" t="s">
        <v>473</v>
      </c>
      <c r="G18" s="129" t="s">
        <v>57</v>
      </c>
      <c r="H18" s="129" t="s">
        <v>1139</v>
      </c>
      <c r="I18" s="148" t="s">
        <v>1140</v>
      </c>
      <c r="J18" s="129" t="s">
        <v>1141</v>
      </c>
      <c r="K18" s="97"/>
      <c r="L18" s="150"/>
      <c r="M18" s="150" t="s">
        <v>50</v>
      </c>
      <c r="N18" s="150"/>
      <c r="O18" s="150" t="s">
        <v>50</v>
      </c>
      <c r="Q18" s="218"/>
      <c r="R18" s="93" t="s">
        <v>1817</v>
      </c>
    </row>
    <row r="19" spans="1:19" s="93" customFormat="1" ht="42.75" customHeight="1">
      <c r="A19" s="129"/>
      <c r="B19" s="145"/>
      <c r="C19" s="145" t="s">
        <v>45</v>
      </c>
      <c r="D19" s="146" t="s">
        <v>1142</v>
      </c>
      <c r="E19" s="147" t="s">
        <v>1143</v>
      </c>
      <c r="F19" s="134" t="s">
        <v>473</v>
      </c>
      <c r="G19" s="129" t="s">
        <v>57</v>
      </c>
      <c r="H19" s="129" t="s">
        <v>1139</v>
      </c>
      <c r="I19" s="148" t="s">
        <v>1144</v>
      </c>
      <c r="J19" s="129" t="s">
        <v>1145</v>
      </c>
      <c r="K19" s="97"/>
      <c r="L19" s="150"/>
      <c r="M19" s="150" t="s">
        <v>50</v>
      </c>
      <c r="N19" s="150"/>
      <c r="O19" s="150" t="s">
        <v>50</v>
      </c>
      <c r="Q19" s="218"/>
      <c r="R19" s="93" t="s">
        <v>1817</v>
      </c>
    </row>
    <row r="20" spans="1:19" ht="43.5">
      <c r="A20" s="21">
        <v>12</v>
      </c>
      <c r="B20" s="55">
        <v>29</v>
      </c>
      <c r="C20" s="55" t="s">
        <v>45</v>
      </c>
      <c r="D20" s="56" t="s">
        <v>51</v>
      </c>
      <c r="E20" s="57" t="s">
        <v>1147</v>
      </c>
      <c r="F20" s="26" t="s">
        <v>500</v>
      </c>
      <c r="G20" s="21" t="s">
        <v>57</v>
      </c>
      <c r="H20" s="21" t="s">
        <v>501</v>
      </c>
      <c r="I20" s="60" t="s">
        <v>1148</v>
      </c>
      <c r="J20" s="60" t="s">
        <v>1149</v>
      </c>
      <c r="K20" s="6"/>
      <c r="L20" s="59"/>
      <c r="M20" s="59" t="s">
        <v>50</v>
      </c>
      <c r="N20" s="59"/>
      <c r="O20" s="59" t="s">
        <v>50</v>
      </c>
      <c r="Q20" s="209"/>
    </row>
    <row r="21" spans="1:19" s="206" customFormat="1" ht="43.5">
      <c r="A21" s="200">
        <v>13</v>
      </c>
      <c r="B21" s="201">
        <v>29</v>
      </c>
      <c r="C21" s="201" t="s">
        <v>58</v>
      </c>
      <c r="D21" s="202" t="s">
        <v>1150</v>
      </c>
      <c r="E21" s="203" t="s">
        <v>1151</v>
      </c>
      <c r="F21" s="213" t="s">
        <v>500</v>
      </c>
      <c r="G21" s="200" t="s">
        <v>57</v>
      </c>
      <c r="H21" s="200" t="s">
        <v>1152</v>
      </c>
      <c r="I21" s="204" t="s">
        <v>1153</v>
      </c>
      <c r="J21" s="204" t="s">
        <v>1154</v>
      </c>
      <c r="K21" s="200"/>
      <c r="L21" s="211"/>
      <c r="M21" s="211" t="s">
        <v>50</v>
      </c>
      <c r="N21" s="211"/>
      <c r="O21" s="211" t="s">
        <v>50</v>
      </c>
      <c r="P21" s="206" t="s">
        <v>1801</v>
      </c>
      <c r="Q21" s="207">
        <v>5000</v>
      </c>
    </row>
    <row r="22" spans="1:19" s="206" customFormat="1" ht="44.25" customHeight="1">
      <c r="A22" s="200">
        <v>14</v>
      </c>
      <c r="B22" s="201">
        <v>29</v>
      </c>
      <c r="C22" s="201" t="s">
        <v>58</v>
      </c>
      <c r="D22" s="202" t="s">
        <v>1155</v>
      </c>
      <c r="E22" s="203" t="s">
        <v>1156</v>
      </c>
      <c r="F22" s="213" t="s">
        <v>500</v>
      </c>
      <c r="G22" s="200" t="s">
        <v>57</v>
      </c>
      <c r="H22" s="200" t="s">
        <v>1152</v>
      </c>
      <c r="I22" s="204" t="s">
        <v>1157</v>
      </c>
      <c r="J22" s="204" t="s">
        <v>1158</v>
      </c>
      <c r="K22" s="200"/>
      <c r="L22" s="211"/>
      <c r="M22" s="211" t="s">
        <v>50</v>
      </c>
      <c r="N22" s="211"/>
      <c r="O22" s="211" t="s">
        <v>50</v>
      </c>
      <c r="P22" s="206" t="s">
        <v>1801</v>
      </c>
      <c r="Q22" s="207">
        <v>5000</v>
      </c>
    </row>
    <row r="23" spans="1:19" s="206" customFormat="1" ht="65.25">
      <c r="A23" s="200">
        <v>15</v>
      </c>
      <c r="B23" s="201">
        <v>29</v>
      </c>
      <c r="C23" s="201" t="s">
        <v>58</v>
      </c>
      <c r="D23" s="202" t="s">
        <v>1159</v>
      </c>
      <c r="E23" s="203" t="s">
        <v>1160</v>
      </c>
      <c r="F23" s="213" t="s">
        <v>500</v>
      </c>
      <c r="G23" s="200" t="s">
        <v>57</v>
      </c>
      <c r="H23" s="200" t="s">
        <v>1161</v>
      </c>
      <c r="I23" s="204" t="s">
        <v>1162</v>
      </c>
      <c r="J23" s="204" t="s">
        <v>1163</v>
      </c>
      <c r="K23" s="200"/>
      <c r="L23" s="211"/>
      <c r="M23" s="211" t="s">
        <v>50</v>
      </c>
      <c r="N23" s="211"/>
      <c r="O23" s="211" t="s">
        <v>50</v>
      </c>
      <c r="P23" s="206" t="s">
        <v>1801</v>
      </c>
      <c r="Q23" s="207">
        <v>5000</v>
      </c>
    </row>
    <row r="24" spans="1:19" s="206" customFormat="1" ht="65.25">
      <c r="A24" s="200">
        <v>16</v>
      </c>
      <c r="B24" s="201">
        <v>29</v>
      </c>
      <c r="C24" s="201" t="s">
        <v>58</v>
      </c>
      <c r="D24" s="202" t="s">
        <v>1164</v>
      </c>
      <c r="E24" s="203" t="s">
        <v>1165</v>
      </c>
      <c r="F24" s="213" t="s">
        <v>500</v>
      </c>
      <c r="G24" s="200" t="s">
        <v>57</v>
      </c>
      <c r="H24" s="200" t="s">
        <v>1161</v>
      </c>
      <c r="I24" s="204" t="s">
        <v>1162</v>
      </c>
      <c r="J24" s="200" t="s">
        <v>1166</v>
      </c>
      <c r="K24" s="200"/>
      <c r="L24" s="211"/>
      <c r="M24" s="211" t="s">
        <v>50</v>
      </c>
      <c r="N24" s="211"/>
      <c r="O24" s="211" t="s">
        <v>50</v>
      </c>
      <c r="P24" s="206" t="s">
        <v>1801</v>
      </c>
      <c r="Q24" s="207">
        <v>5000</v>
      </c>
    </row>
    <row r="25" spans="1:19" s="93" customFormat="1" ht="43.5">
      <c r="A25" s="129"/>
      <c r="B25" s="145">
        <v>33</v>
      </c>
      <c r="C25" s="145" t="s">
        <v>58</v>
      </c>
      <c r="D25" s="146" t="s">
        <v>1168</v>
      </c>
      <c r="E25" s="147" t="s">
        <v>1169</v>
      </c>
      <c r="F25" s="134" t="s">
        <v>479</v>
      </c>
      <c r="G25" s="129" t="s">
        <v>57</v>
      </c>
      <c r="H25" s="129" t="s">
        <v>495</v>
      </c>
      <c r="I25" s="148" t="s">
        <v>1170</v>
      </c>
      <c r="J25" s="129" t="s">
        <v>1171</v>
      </c>
      <c r="K25" s="97"/>
      <c r="L25" s="150"/>
      <c r="M25" s="150" t="s">
        <v>50</v>
      </c>
      <c r="N25" s="150"/>
      <c r="O25" s="150" t="s">
        <v>50</v>
      </c>
      <c r="Q25" s="218"/>
      <c r="R25" s="93" t="s">
        <v>1978</v>
      </c>
    </row>
    <row r="26" spans="1:19" s="93" customFormat="1" ht="42" customHeight="1">
      <c r="A26" s="129"/>
      <c r="B26" s="145">
        <v>33</v>
      </c>
      <c r="C26" s="145" t="s">
        <v>54</v>
      </c>
      <c r="D26" s="146" t="s">
        <v>1172</v>
      </c>
      <c r="E26" s="147" t="s">
        <v>1173</v>
      </c>
      <c r="F26" s="134" t="s">
        <v>1174</v>
      </c>
      <c r="G26" s="129" t="s">
        <v>57</v>
      </c>
      <c r="H26" s="129" t="s">
        <v>495</v>
      </c>
      <c r="I26" s="148" t="s">
        <v>1175</v>
      </c>
      <c r="J26" s="129" t="s">
        <v>1176</v>
      </c>
      <c r="K26" s="97"/>
      <c r="L26" s="150"/>
      <c r="M26" s="150" t="s">
        <v>50</v>
      </c>
      <c r="N26" s="150"/>
      <c r="O26" s="150" t="s">
        <v>50</v>
      </c>
      <c r="Q26" s="218"/>
      <c r="R26" s="93" t="s">
        <v>1978</v>
      </c>
    </row>
    <row r="27" spans="1:19" s="93" customFormat="1" ht="43.5">
      <c r="A27" s="129"/>
      <c r="B27" s="145">
        <v>33</v>
      </c>
      <c r="C27" s="145" t="s">
        <v>45</v>
      </c>
      <c r="D27" s="146" t="s">
        <v>1177</v>
      </c>
      <c r="E27" s="147" t="s">
        <v>1178</v>
      </c>
      <c r="F27" s="134" t="s">
        <v>479</v>
      </c>
      <c r="G27" s="129" t="s">
        <v>57</v>
      </c>
      <c r="H27" s="129" t="s">
        <v>495</v>
      </c>
      <c r="I27" s="148" t="s">
        <v>486</v>
      </c>
      <c r="J27" s="129" t="s">
        <v>1179</v>
      </c>
      <c r="K27" s="97"/>
      <c r="L27" s="150"/>
      <c r="M27" s="150" t="s">
        <v>50</v>
      </c>
      <c r="N27" s="150"/>
      <c r="O27" s="150" t="s">
        <v>50</v>
      </c>
      <c r="Q27" s="218"/>
      <c r="R27" s="93" t="s">
        <v>1978</v>
      </c>
    </row>
    <row r="28" spans="1:19" s="93" customFormat="1" ht="43.5">
      <c r="A28" s="129"/>
      <c r="B28" s="145">
        <v>33</v>
      </c>
      <c r="C28" s="145" t="s">
        <v>58</v>
      </c>
      <c r="D28" s="146" t="s">
        <v>1180</v>
      </c>
      <c r="E28" s="147" t="s">
        <v>1181</v>
      </c>
      <c r="F28" s="134" t="s">
        <v>479</v>
      </c>
      <c r="G28" s="129" t="s">
        <v>57</v>
      </c>
      <c r="H28" s="129" t="s">
        <v>495</v>
      </c>
      <c r="I28" s="148" t="s">
        <v>486</v>
      </c>
      <c r="J28" s="129" t="s">
        <v>1182</v>
      </c>
      <c r="K28" s="97"/>
      <c r="L28" s="150"/>
      <c r="M28" s="150" t="s">
        <v>50</v>
      </c>
      <c r="N28" s="150"/>
      <c r="O28" s="150" t="s">
        <v>50</v>
      </c>
      <c r="Q28" s="218"/>
      <c r="R28" s="93" t="s">
        <v>1978</v>
      </c>
    </row>
    <row r="29" spans="1:19" s="93" customFormat="1" ht="43.5">
      <c r="A29" s="129"/>
      <c r="B29" s="145">
        <v>33</v>
      </c>
      <c r="C29" s="145" t="s">
        <v>54</v>
      </c>
      <c r="D29" s="146" t="s">
        <v>1183</v>
      </c>
      <c r="E29" s="147" t="s">
        <v>1184</v>
      </c>
      <c r="F29" s="134" t="s">
        <v>479</v>
      </c>
      <c r="G29" s="129" t="s">
        <v>57</v>
      </c>
      <c r="H29" s="129" t="s">
        <v>495</v>
      </c>
      <c r="I29" s="148" t="s">
        <v>1185</v>
      </c>
      <c r="J29" s="129" t="s">
        <v>1186</v>
      </c>
      <c r="K29" s="97"/>
      <c r="L29" s="150"/>
      <c r="M29" s="150" t="s">
        <v>50</v>
      </c>
      <c r="N29" s="150"/>
      <c r="O29" s="150" t="s">
        <v>50</v>
      </c>
      <c r="Q29" s="218"/>
      <c r="R29" s="93" t="s">
        <v>1978</v>
      </c>
    </row>
    <row r="30" spans="1:19" ht="43.5">
      <c r="A30" s="21">
        <v>17</v>
      </c>
      <c r="B30" s="55">
        <v>33</v>
      </c>
      <c r="C30" s="55" t="s">
        <v>58</v>
      </c>
      <c r="D30" s="56" t="s">
        <v>1187</v>
      </c>
      <c r="E30" s="57" t="s">
        <v>1188</v>
      </c>
      <c r="F30" s="26" t="s">
        <v>479</v>
      </c>
      <c r="G30" s="21" t="s">
        <v>57</v>
      </c>
      <c r="H30" s="60" t="s">
        <v>1189</v>
      </c>
      <c r="I30" s="60" t="s">
        <v>1190</v>
      </c>
      <c r="J30" s="21" t="s">
        <v>1191</v>
      </c>
      <c r="K30" s="6"/>
      <c r="L30" s="59"/>
      <c r="M30" s="59" t="s">
        <v>50</v>
      </c>
      <c r="N30" s="59"/>
      <c r="O30" s="59" t="s">
        <v>50</v>
      </c>
      <c r="Q30" s="209"/>
    </row>
    <row r="31" spans="1:19" ht="43.5">
      <c r="A31" s="21">
        <v>18</v>
      </c>
      <c r="B31" s="55">
        <v>33</v>
      </c>
      <c r="C31" s="55" t="s">
        <v>45</v>
      </c>
      <c r="D31" s="56" t="s">
        <v>1192</v>
      </c>
      <c r="E31" s="57" t="s">
        <v>1193</v>
      </c>
      <c r="F31" s="26" t="s">
        <v>479</v>
      </c>
      <c r="G31" s="21" t="s">
        <v>57</v>
      </c>
      <c r="H31" s="60" t="s">
        <v>1189</v>
      </c>
      <c r="I31" s="60" t="s">
        <v>1194</v>
      </c>
      <c r="J31" s="21" t="s">
        <v>1191</v>
      </c>
      <c r="K31" s="6"/>
      <c r="L31" s="59"/>
      <c r="M31" s="59" t="s">
        <v>50</v>
      </c>
      <c r="N31" s="59"/>
      <c r="O31" s="59" t="s">
        <v>50</v>
      </c>
      <c r="Q31" s="209"/>
    </row>
    <row r="32" spans="1:19" s="279" customFormat="1" ht="43.5">
      <c r="A32" s="156"/>
      <c r="B32" s="208">
        <v>33</v>
      </c>
      <c r="C32" s="208" t="s">
        <v>58</v>
      </c>
      <c r="D32" s="157" t="s">
        <v>1195</v>
      </c>
      <c r="E32" s="158" t="s">
        <v>1196</v>
      </c>
      <c r="F32" s="261" t="s">
        <v>479</v>
      </c>
      <c r="G32" s="156" t="s">
        <v>57</v>
      </c>
      <c r="H32" s="159" t="s">
        <v>1189</v>
      </c>
      <c r="I32" s="159" t="s">
        <v>1197</v>
      </c>
      <c r="J32" s="156" t="s">
        <v>1198</v>
      </c>
      <c r="K32" s="276"/>
      <c r="L32" s="160"/>
      <c r="M32" s="160" t="s">
        <v>50</v>
      </c>
      <c r="N32" s="160"/>
      <c r="O32" s="160" t="s">
        <v>50</v>
      </c>
      <c r="Q32" s="278"/>
      <c r="S32" s="279" t="s">
        <v>1811</v>
      </c>
    </row>
    <row r="33" spans="1:18" ht="43.5">
      <c r="A33" s="21">
        <v>19</v>
      </c>
      <c r="B33" s="55">
        <v>33</v>
      </c>
      <c r="C33" s="55" t="s">
        <v>54</v>
      </c>
      <c r="D33" s="56" t="s">
        <v>1199</v>
      </c>
      <c r="E33" s="57" t="s">
        <v>1200</v>
      </c>
      <c r="F33" s="26" t="s">
        <v>479</v>
      </c>
      <c r="G33" s="21" t="s">
        <v>57</v>
      </c>
      <c r="H33" s="60" t="s">
        <v>1189</v>
      </c>
      <c r="I33" s="60" t="s">
        <v>1201</v>
      </c>
      <c r="J33" s="60" t="s">
        <v>1202</v>
      </c>
      <c r="K33" s="6"/>
      <c r="L33" s="59"/>
      <c r="M33" s="59" t="s">
        <v>50</v>
      </c>
      <c r="N33" s="59"/>
      <c r="O33" s="59" t="s">
        <v>50</v>
      </c>
      <c r="Q33" s="209"/>
      <c r="R33" s="1" t="s">
        <v>2533</v>
      </c>
    </row>
    <row r="34" spans="1:18">
      <c r="A34" s="21">
        <v>20</v>
      </c>
      <c r="B34" s="55">
        <v>33</v>
      </c>
      <c r="C34" s="55" t="s">
        <v>54</v>
      </c>
      <c r="D34" s="56" t="s">
        <v>1203</v>
      </c>
      <c r="E34" s="57" t="s">
        <v>1204</v>
      </c>
      <c r="F34" s="26" t="s">
        <v>479</v>
      </c>
      <c r="G34" s="21" t="s">
        <v>57</v>
      </c>
      <c r="H34" s="60" t="s">
        <v>1189</v>
      </c>
      <c r="I34" s="60" t="s">
        <v>1205</v>
      </c>
      <c r="J34" s="21" t="s">
        <v>1191</v>
      </c>
      <c r="K34" s="6"/>
      <c r="L34" s="59"/>
      <c r="M34" s="59" t="s">
        <v>50</v>
      </c>
      <c r="N34" s="59"/>
      <c r="O34" s="59" t="s">
        <v>50</v>
      </c>
      <c r="Q34" s="209"/>
    </row>
    <row r="35" spans="1:18" ht="43.5">
      <c r="A35" s="21">
        <v>21</v>
      </c>
      <c r="B35" s="55">
        <v>33</v>
      </c>
      <c r="C35" s="55" t="s">
        <v>58</v>
      </c>
      <c r="D35" s="56" t="s">
        <v>1206</v>
      </c>
      <c r="E35" s="57" t="s">
        <v>1207</v>
      </c>
      <c r="F35" s="26" t="s">
        <v>479</v>
      </c>
      <c r="G35" s="21" t="s">
        <v>57</v>
      </c>
      <c r="H35" s="60" t="s">
        <v>1189</v>
      </c>
      <c r="I35" s="60" t="s">
        <v>1208</v>
      </c>
      <c r="J35" s="21" t="s">
        <v>1209</v>
      </c>
      <c r="K35" s="21"/>
      <c r="L35" s="59"/>
      <c r="M35" s="59" t="s">
        <v>50</v>
      </c>
      <c r="N35" s="59"/>
      <c r="O35" s="59" t="s">
        <v>50</v>
      </c>
      <c r="Q35" s="209"/>
      <c r="R35" s="1" t="s">
        <v>2533</v>
      </c>
    </row>
    <row r="36" spans="1:18" ht="43.5">
      <c r="A36" s="21">
        <v>22</v>
      </c>
      <c r="B36" s="55">
        <v>33</v>
      </c>
      <c r="C36" s="55" t="s">
        <v>54</v>
      </c>
      <c r="D36" s="56" t="s">
        <v>1210</v>
      </c>
      <c r="E36" s="57" t="s">
        <v>1211</v>
      </c>
      <c r="F36" s="26" t="s">
        <v>479</v>
      </c>
      <c r="G36" s="21" t="s">
        <v>57</v>
      </c>
      <c r="H36" s="60" t="s">
        <v>1189</v>
      </c>
      <c r="I36" s="60" t="s">
        <v>1212</v>
      </c>
      <c r="J36" s="60" t="s">
        <v>1191</v>
      </c>
      <c r="K36" s="21"/>
      <c r="L36" s="59"/>
      <c r="M36" s="59" t="s">
        <v>50</v>
      </c>
      <c r="N36" s="59"/>
      <c r="O36" s="59" t="s">
        <v>50</v>
      </c>
      <c r="Q36" s="209"/>
    </row>
    <row r="37" spans="1:18" s="206" customFormat="1" ht="43.5">
      <c r="A37" s="200">
        <v>23</v>
      </c>
      <c r="B37" s="201">
        <v>33</v>
      </c>
      <c r="C37" s="201" t="s">
        <v>58</v>
      </c>
      <c r="D37" s="202" t="s">
        <v>1213</v>
      </c>
      <c r="E37" s="203" t="s">
        <v>1214</v>
      </c>
      <c r="F37" s="213" t="s">
        <v>479</v>
      </c>
      <c r="G37" s="200" t="s">
        <v>57</v>
      </c>
      <c r="H37" s="204" t="s">
        <v>1189</v>
      </c>
      <c r="I37" s="204" t="s">
        <v>1208</v>
      </c>
      <c r="J37" s="200" t="s">
        <v>1215</v>
      </c>
      <c r="K37" s="200"/>
      <c r="L37" s="211"/>
      <c r="M37" s="211" t="s">
        <v>50</v>
      </c>
      <c r="N37" s="211"/>
      <c r="O37" s="211" t="s">
        <v>50</v>
      </c>
      <c r="P37" s="206" t="s">
        <v>1801</v>
      </c>
      <c r="Q37" s="207">
        <v>5000</v>
      </c>
    </row>
    <row r="38" spans="1:18" ht="43.5">
      <c r="A38" s="21">
        <v>24</v>
      </c>
      <c r="B38" s="55">
        <v>33</v>
      </c>
      <c r="C38" s="55" t="s">
        <v>58</v>
      </c>
      <c r="D38" s="56" t="s">
        <v>266</v>
      </c>
      <c r="E38" s="57" t="s">
        <v>1216</v>
      </c>
      <c r="F38" s="26" t="s">
        <v>479</v>
      </c>
      <c r="G38" s="21" t="s">
        <v>57</v>
      </c>
      <c r="H38" s="60" t="s">
        <v>1189</v>
      </c>
      <c r="I38" s="60" t="s">
        <v>1217</v>
      </c>
      <c r="J38" s="21" t="s">
        <v>1218</v>
      </c>
      <c r="K38" s="21"/>
      <c r="L38" s="59"/>
      <c r="M38" s="59" t="s">
        <v>50</v>
      </c>
      <c r="N38" s="59"/>
      <c r="O38" s="59" t="s">
        <v>50</v>
      </c>
      <c r="Q38" s="209"/>
    </row>
    <row r="39" spans="1:18" ht="43.5">
      <c r="A39" s="21">
        <v>25</v>
      </c>
      <c r="B39" s="55">
        <v>33</v>
      </c>
      <c r="C39" s="55" t="s">
        <v>45</v>
      </c>
      <c r="D39" s="56" t="s">
        <v>1219</v>
      </c>
      <c r="E39" s="57" t="s">
        <v>1220</v>
      </c>
      <c r="F39" s="26" t="s">
        <v>479</v>
      </c>
      <c r="G39" s="21" t="s">
        <v>57</v>
      </c>
      <c r="H39" s="60" t="s">
        <v>1189</v>
      </c>
      <c r="I39" s="60" t="s">
        <v>1221</v>
      </c>
      <c r="J39" s="21" t="s">
        <v>1222</v>
      </c>
      <c r="K39" s="6"/>
      <c r="L39" s="59"/>
      <c r="M39" s="59" t="s">
        <v>50</v>
      </c>
      <c r="N39" s="59"/>
      <c r="O39" s="59" t="s">
        <v>50</v>
      </c>
      <c r="Q39" s="209"/>
    </row>
    <row r="40" spans="1:18" s="198" customFormat="1" ht="43.5">
      <c r="A40" s="200">
        <v>26</v>
      </c>
      <c r="B40" s="201">
        <v>33</v>
      </c>
      <c r="C40" s="201" t="s">
        <v>58</v>
      </c>
      <c r="D40" s="202" t="s">
        <v>1223</v>
      </c>
      <c r="E40" s="203" t="s">
        <v>1224</v>
      </c>
      <c r="F40" s="213" t="s">
        <v>479</v>
      </c>
      <c r="G40" s="200" t="s">
        <v>57</v>
      </c>
      <c r="H40" s="204" t="s">
        <v>1189</v>
      </c>
      <c r="I40" s="204" t="s">
        <v>1208</v>
      </c>
      <c r="J40" s="200" t="s">
        <v>1191</v>
      </c>
      <c r="K40" s="214"/>
      <c r="L40" s="211"/>
      <c r="M40" s="211" t="s">
        <v>50</v>
      </c>
      <c r="N40" s="211"/>
      <c r="O40" s="211" t="s">
        <v>50</v>
      </c>
      <c r="P40" s="198" t="s">
        <v>1801</v>
      </c>
      <c r="Q40" s="199">
        <v>5000</v>
      </c>
    </row>
    <row r="41" spans="1:18" ht="43.5">
      <c r="A41" s="21">
        <v>27</v>
      </c>
      <c r="B41" s="55">
        <v>33</v>
      </c>
      <c r="C41" s="55" t="s">
        <v>54</v>
      </c>
      <c r="D41" s="56" t="s">
        <v>1225</v>
      </c>
      <c r="E41" s="57" t="s">
        <v>1226</v>
      </c>
      <c r="F41" s="27" t="s">
        <v>479</v>
      </c>
      <c r="G41" s="21" t="s">
        <v>57</v>
      </c>
      <c r="H41" s="60" t="s">
        <v>1189</v>
      </c>
      <c r="I41" s="60" t="s">
        <v>1227</v>
      </c>
      <c r="J41" s="21" t="s">
        <v>1191</v>
      </c>
      <c r="K41" s="6"/>
      <c r="L41" s="59"/>
      <c r="M41" s="59" t="s">
        <v>50</v>
      </c>
      <c r="N41" s="59"/>
      <c r="O41" s="59" t="s">
        <v>50</v>
      </c>
      <c r="Q41" s="209"/>
    </row>
    <row r="42" spans="1:18" ht="43.5">
      <c r="A42" s="21">
        <v>28</v>
      </c>
      <c r="B42" s="55">
        <v>33</v>
      </c>
      <c r="C42" s="55" t="s">
        <v>45</v>
      </c>
      <c r="D42" s="56" t="s">
        <v>1228</v>
      </c>
      <c r="E42" s="57" t="s">
        <v>1229</v>
      </c>
      <c r="F42" s="27" t="s">
        <v>479</v>
      </c>
      <c r="G42" s="21" t="s">
        <v>57</v>
      </c>
      <c r="H42" s="60" t="s">
        <v>1189</v>
      </c>
      <c r="I42" s="60" t="s">
        <v>1208</v>
      </c>
      <c r="J42" s="21" t="s">
        <v>1230</v>
      </c>
      <c r="K42" s="6"/>
      <c r="L42" s="59"/>
      <c r="M42" s="59" t="s">
        <v>50</v>
      </c>
      <c r="N42" s="59"/>
      <c r="O42" s="59" t="s">
        <v>50</v>
      </c>
      <c r="Q42" s="209"/>
    </row>
    <row r="43" spans="1:18" s="279" customFormat="1" ht="43.5">
      <c r="A43" s="156">
        <v>29</v>
      </c>
      <c r="B43" s="208">
        <v>33</v>
      </c>
      <c r="C43" s="208" t="s">
        <v>45</v>
      </c>
      <c r="D43" s="157" t="s">
        <v>1231</v>
      </c>
      <c r="E43" s="158" t="s">
        <v>1232</v>
      </c>
      <c r="F43" s="526" t="s">
        <v>479</v>
      </c>
      <c r="G43" s="156" t="s">
        <v>57</v>
      </c>
      <c r="H43" s="159" t="s">
        <v>1189</v>
      </c>
      <c r="I43" s="159" t="s">
        <v>1233</v>
      </c>
      <c r="J43" s="156" t="s">
        <v>1191</v>
      </c>
      <c r="K43" s="276"/>
      <c r="L43" s="160"/>
      <c r="M43" s="160" t="s">
        <v>50</v>
      </c>
      <c r="N43" s="160"/>
      <c r="O43" s="160" t="s">
        <v>50</v>
      </c>
      <c r="Q43" s="278"/>
      <c r="R43" s="279" t="s">
        <v>2028</v>
      </c>
    </row>
    <row r="44" spans="1:18" s="279" customFormat="1" ht="43.5">
      <c r="A44" s="156">
        <v>30</v>
      </c>
      <c r="B44" s="208"/>
      <c r="C44" s="208" t="s">
        <v>45</v>
      </c>
      <c r="D44" s="157" t="s">
        <v>1234</v>
      </c>
      <c r="E44" s="158" t="s">
        <v>1235</v>
      </c>
      <c r="F44" s="159" t="s">
        <v>311</v>
      </c>
      <c r="G44" s="156" t="s">
        <v>57</v>
      </c>
      <c r="H44" s="156" t="s">
        <v>429</v>
      </c>
      <c r="I44" s="159" t="s">
        <v>1238</v>
      </c>
      <c r="J44" s="156" t="s">
        <v>1236</v>
      </c>
      <c r="K44" s="276"/>
      <c r="L44" s="160"/>
      <c r="M44" s="160" t="s">
        <v>50</v>
      </c>
      <c r="N44" s="160"/>
      <c r="O44" s="160" t="s">
        <v>50</v>
      </c>
      <c r="Q44" s="278"/>
      <c r="R44" s="279" t="s">
        <v>2028</v>
      </c>
    </row>
    <row r="45" spans="1:18" s="279" customFormat="1" ht="43.5">
      <c r="A45" s="156">
        <v>31</v>
      </c>
      <c r="B45" s="208"/>
      <c r="C45" s="208" t="s">
        <v>58</v>
      </c>
      <c r="D45" s="157" t="s">
        <v>1237</v>
      </c>
      <c r="E45" s="158" t="s">
        <v>1235</v>
      </c>
      <c r="F45" s="159" t="s">
        <v>311</v>
      </c>
      <c r="G45" s="156" t="s">
        <v>57</v>
      </c>
      <c r="H45" s="159" t="s">
        <v>429</v>
      </c>
      <c r="I45" s="159" t="s">
        <v>1238</v>
      </c>
      <c r="J45" s="156" t="s">
        <v>1239</v>
      </c>
      <c r="K45" s="276"/>
      <c r="L45" s="160"/>
      <c r="M45" s="160" t="s">
        <v>50</v>
      </c>
      <c r="N45" s="160"/>
      <c r="O45" s="160" t="s">
        <v>50</v>
      </c>
      <c r="Q45" s="278"/>
      <c r="R45" s="279" t="s">
        <v>2028</v>
      </c>
    </row>
    <row r="46" spans="1:18" s="198" customFormat="1" ht="43.5">
      <c r="A46" s="200">
        <v>32</v>
      </c>
      <c r="B46" s="201">
        <v>33</v>
      </c>
      <c r="C46" s="201" t="s">
        <v>45</v>
      </c>
      <c r="D46" s="202" t="s">
        <v>1240</v>
      </c>
      <c r="E46" s="203" t="s">
        <v>1241</v>
      </c>
      <c r="F46" s="204" t="s">
        <v>479</v>
      </c>
      <c r="G46" s="200" t="s">
        <v>57</v>
      </c>
      <c r="H46" s="204" t="s">
        <v>724</v>
      </c>
      <c r="I46" s="204" t="s">
        <v>1242</v>
      </c>
      <c r="J46" s="204" t="s">
        <v>1243</v>
      </c>
      <c r="K46" s="214"/>
      <c r="L46" s="214"/>
      <c r="M46" s="211" t="s">
        <v>50</v>
      </c>
      <c r="N46" s="211"/>
      <c r="O46" s="211" t="s">
        <v>50</v>
      </c>
      <c r="P46" s="198" t="s">
        <v>1801</v>
      </c>
      <c r="Q46" s="199">
        <v>5000</v>
      </c>
    </row>
    <row r="47" spans="1:18" ht="43.5">
      <c r="A47" s="21">
        <v>33</v>
      </c>
      <c r="B47" s="56"/>
      <c r="C47" s="56" t="s">
        <v>58</v>
      </c>
      <c r="D47" s="56" t="s">
        <v>296</v>
      </c>
      <c r="E47" s="56" t="s">
        <v>297</v>
      </c>
      <c r="F47" s="60" t="s">
        <v>164</v>
      </c>
      <c r="G47" s="21" t="s">
        <v>57</v>
      </c>
      <c r="H47" s="60" t="s">
        <v>298</v>
      </c>
      <c r="I47" s="58" t="s">
        <v>299</v>
      </c>
      <c r="J47" s="6"/>
      <c r="K47" s="59"/>
      <c r="L47" s="59" t="s">
        <v>50</v>
      </c>
      <c r="M47" s="6"/>
      <c r="N47" s="59"/>
      <c r="O47" s="64" t="s">
        <v>50</v>
      </c>
      <c r="Q47" s="209"/>
      <c r="R47" s="1" t="s">
        <v>1804</v>
      </c>
    </row>
    <row r="48" spans="1:18" s="225" customFormat="1" ht="43.5">
      <c r="A48" s="232">
        <v>34</v>
      </c>
      <c r="B48" s="233"/>
      <c r="C48" s="233" t="s">
        <v>58</v>
      </c>
      <c r="D48" s="233" t="s">
        <v>2499</v>
      </c>
      <c r="E48" s="233" t="s">
        <v>2500</v>
      </c>
      <c r="F48" s="232" t="s">
        <v>184</v>
      </c>
      <c r="G48" s="232" t="s">
        <v>57</v>
      </c>
      <c r="H48" s="232" t="s">
        <v>104</v>
      </c>
      <c r="I48" s="232" t="s">
        <v>2501</v>
      </c>
      <c r="J48" s="232" t="s">
        <v>2505</v>
      </c>
      <c r="K48" s="232"/>
      <c r="L48" s="232"/>
      <c r="M48" s="306" t="s">
        <v>50</v>
      </c>
      <c r="N48" s="232"/>
      <c r="O48" s="336" t="s">
        <v>50</v>
      </c>
      <c r="P48" s="225" t="s">
        <v>1801</v>
      </c>
      <c r="Q48" s="307">
        <v>5000</v>
      </c>
    </row>
    <row r="50" spans="17:17">
      <c r="Q50" s="190">
        <f>SUM(Q7:Q49)</f>
        <v>70000</v>
      </c>
    </row>
  </sheetData>
  <mergeCells count="12">
    <mergeCell ref="K5:M5"/>
    <mergeCell ref="N5:O5"/>
    <mergeCell ref="A1:O1"/>
    <mergeCell ref="A2:O2"/>
    <mergeCell ref="A3:O3"/>
    <mergeCell ref="A5:A6"/>
    <mergeCell ref="C5:E6"/>
    <mergeCell ref="F5:F6"/>
    <mergeCell ref="G5:G6"/>
    <mergeCell ref="H5:H6"/>
    <mergeCell ref="I5:I6"/>
    <mergeCell ref="J5:J6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Header>&amp;A</oddHeader>
    <oddFooter>หน้าที่ &amp;P จาก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Y77"/>
  <sheetViews>
    <sheetView zoomScale="75" zoomScaleNormal="75" workbookViewId="0">
      <selection activeCell="C126" sqref="C126"/>
    </sheetView>
  </sheetViews>
  <sheetFormatPr defaultRowHeight="21.75"/>
  <cols>
    <col min="1" max="1" width="3.875" style="46" customWidth="1"/>
    <col min="2" max="2" width="6.125" style="46" customWidth="1"/>
    <col min="3" max="3" width="8.375" style="46" customWidth="1"/>
    <col min="4" max="4" width="10.875" style="46" customWidth="1"/>
    <col min="5" max="5" width="14.5" style="46" customWidth="1"/>
    <col min="6" max="6" width="7.125" style="46" customWidth="1"/>
    <col min="7" max="7" width="13.5" style="46" customWidth="1"/>
    <col min="8" max="8" width="21.25" style="46" customWidth="1"/>
    <col min="9" max="9" width="10.625" style="46" customWidth="1"/>
    <col min="10" max="10" width="9" style="46" customWidth="1"/>
    <col min="11" max="11" width="5.5" style="46" customWidth="1"/>
    <col min="12" max="12" width="20.125" style="46" customWidth="1"/>
    <col min="13" max="13" width="11.75" style="46" customWidth="1"/>
    <col min="14" max="14" width="15.625" style="46" customWidth="1"/>
    <col min="15" max="15" width="15.125" style="46" customWidth="1"/>
    <col min="16" max="16" width="9.125" style="46" hidden="1" customWidth="1"/>
    <col min="17" max="17" width="9.75" style="46" hidden="1" customWidth="1"/>
    <col min="18" max="18" width="10" style="46" hidden="1" customWidth="1"/>
    <col min="19" max="19" width="8.5" style="46" hidden="1" customWidth="1"/>
    <col min="20" max="20" width="8.375" style="46" hidden="1" customWidth="1"/>
    <col min="21" max="16384" width="9" style="46"/>
  </cols>
  <sheetData>
    <row r="1" spans="1:23" s="405" customFormat="1" ht="21">
      <c r="A1" s="574" t="s">
        <v>790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</row>
    <row r="2" spans="1:23" s="405" customFormat="1" ht="21">
      <c r="A2" s="574" t="s">
        <v>1264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</row>
    <row r="3" spans="1:23" s="405" customFormat="1" ht="21">
      <c r="A3" s="574" t="s">
        <v>1263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</row>
    <row r="4" spans="1:23">
      <c r="M4" s="588" t="s">
        <v>3603</v>
      </c>
      <c r="N4" s="588"/>
      <c r="O4" s="588"/>
    </row>
    <row r="5" spans="1:23" s="406" customFormat="1" ht="20.25" customHeight="1">
      <c r="A5" s="578" t="s">
        <v>2</v>
      </c>
      <c r="B5" s="580" t="s">
        <v>34</v>
      </c>
      <c r="C5" s="581"/>
      <c r="D5" s="582"/>
      <c r="E5" s="586" t="s">
        <v>1558</v>
      </c>
      <c r="F5" s="586" t="s">
        <v>35</v>
      </c>
      <c r="G5" s="586" t="s">
        <v>36</v>
      </c>
      <c r="H5" s="586" t="s">
        <v>37</v>
      </c>
      <c r="I5" s="586" t="s">
        <v>123</v>
      </c>
      <c r="J5" s="586" t="s">
        <v>3599</v>
      </c>
      <c r="K5" s="586" t="s">
        <v>2442</v>
      </c>
      <c r="L5" s="586" t="s">
        <v>3600</v>
      </c>
      <c r="M5" s="586" t="s">
        <v>3601</v>
      </c>
      <c r="N5" s="586" t="s">
        <v>2443</v>
      </c>
      <c r="O5" s="586" t="s">
        <v>140</v>
      </c>
      <c r="P5" s="575" t="s">
        <v>38</v>
      </c>
      <c r="Q5" s="576"/>
      <c r="R5" s="577"/>
      <c r="S5" s="576" t="s">
        <v>42</v>
      </c>
      <c r="T5" s="577"/>
      <c r="U5" s="589" t="s">
        <v>1789</v>
      </c>
      <c r="V5" s="590" t="s">
        <v>1799</v>
      </c>
    </row>
    <row r="6" spans="1:23" s="406" customFormat="1" ht="62.25" customHeight="1">
      <c r="A6" s="579"/>
      <c r="B6" s="583"/>
      <c r="C6" s="584"/>
      <c r="D6" s="585"/>
      <c r="E6" s="587"/>
      <c r="F6" s="587"/>
      <c r="G6" s="587"/>
      <c r="H6" s="587"/>
      <c r="I6" s="587"/>
      <c r="J6" s="587"/>
      <c r="K6" s="587"/>
      <c r="L6" s="587"/>
      <c r="M6" s="587"/>
      <c r="N6" s="587"/>
      <c r="O6" s="587"/>
      <c r="P6" s="394" t="s">
        <v>39</v>
      </c>
      <c r="Q6" s="394" t="s">
        <v>40</v>
      </c>
      <c r="R6" s="407" t="s">
        <v>41</v>
      </c>
      <c r="S6" s="394" t="s">
        <v>43</v>
      </c>
      <c r="T6" s="407" t="s">
        <v>44</v>
      </c>
      <c r="U6" s="589"/>
      <c r="V6" s="590"/>
    </row>
    <row r="7" spans="1:23" s="163" customFormat="1" ht="45" customHeight="1">
      <c r="A7" s="408">
        <v>1</v>
      </c>
      <c r="B7" s="409" t="s">
        <v>58</v>
      </c>
      <c r="C7" s="410" t="s">
        <v>1266</v>
      </c>
      <c r="D7" s="411" t="s">
        <v>1267</v>
      </c>
      <c r="E7" s="290" t="s">
        <v>193</v>
      </c>
      <c r="F7" s="408" t="s">
        <v>57</v>
      </c>
      <c r="G7" s="408" t="s">
        <v>1268</v>
      </c>
      <c r="H7" s="290" t="s">
        <v>1269</v>
      </c>
      <c r="I7" s="290" t="s">
        <v>1270</v>
      </c>
      <c r="J7" s="450" t="s">
        <v>3633</v>
      </c>
      <c r="K7" s="292">
        <v>48</v>
      </c>
      <c r="L7" s="451" t="s">
        <v>3712</v>
      </c>
      <c r="M7" s="290"/>
      <c r="N7" s="290"/>
      <c r="O7" s="290"/>
      <c r="P7" s="412"/>
      <c r="Q7" s="408"/>
      <c r="R7" s="412" t="s">
        <v>50</v>
      </c>
      <c r="S7" s="412" t="s">
        <v>50</v>
      </c>
      <c r="T7" s="411"/>
      <c r="U7" s="163" t="s">
        <v>1801</v>
      </c>
      <c r="V7" s="220">
        <v>4000</v>
      </c>
      <c r="W7" s="163">
        <v>1</v>
      </c>
    </row>
    <row r="8" spans="1:23" s="163" customFormat="1" ht="45.75" customHeight="1">
      <c r="A8" s="39">
        <v>2</v>
      </c>
      <c r="B8" s="381" t="s">
        <v>58</v>
      </c>
      <c r="C8" s="185" t="s">
        <v>1271</v>
      </c>
      <c r="D8" s="161" t="s">
        <v>1272</v>
      </c>
      <c r="E8" s="186" t="s">
        <v>193</v>
      </c>
      <c r="F8" s="39" t="s">
        <v>57</v>
      </c>
      <c r="G8" s="39" t="s">
        <v>1273</v>
      </c>
      <c r="H8" s="365" t="s">
        <v>1274</v>
      </c>
      <c r="I8" s="186" t="s">
        <v>1275</v>
      </c>
      <c r="J8" s="186" t="s">
        <v>3633</v>
      </c>
      <c r="K8" s="284">
        <v>49</v>
      </c>
      <c r="L8" s="186"/>
      <c r="M8" s="186"/>
      <c r="N8" s="186"/>
      <c r="O8" s="186"/>
      <c r="P8" s="187"/>
      <c r="Q8" s="39"/>
      <c r="R8" s="187" t="s">
        <v>50</v>
      </c>
      <c r="S8" s="187" t="s">
        <v>50</v>
      </c>
      <c r="T8" s="161"/>
      <c r="U8" s="163" t="s">
        <v>1801</v>
      </c>
      <c r="V8" s="220">
        <v>4000</v>
      </c>
      <c r="W8" s="163">
        <v>2</v>
      </c>
    </row>
    <row r="9" spans="1:23" s="163" customFormat="1" ht="42.75" customHeight="1">
      <c r="A9" s="39">
        <v>3</v>
      </c>
      <c r="B9" s="381" t="s">
        <v>58</v>
      </c>
      <c r="C9" s="185" t="s">
        <v>1276</v>
      </c>
      <c r="D9" s="161" t="s">
        <v>1277</v>
      </c>
      <c r="E9" s="186" t="s">
        <v>193</v>
      </c>
      <c r="F9" s="39" t="s">
        <v>57</v>
      </c>
      <c r="G9" s="39" t="s">
        <v>1273</v>
      </c>
      <c r="H9" s="186" t="s">
        <v>1278</v>
      </c>
      <c r="I9" s="39" t="s">
        <v>1279</v>
      </c>
      <c r="J9" s="380" t="s">
        <v>3633</v>
      </c>
      <c r="K9" s="187">
        <v>36</v>
      </c>
      <c r="L9" s="186" t="s">
        <v>3713</v>
      </c>
      <c r="M9" s="39"/>
      <c r="N9" s="39"/>
      <c r="O9" s="39"/>
      <c r="P9" s="187"/>
      <c r="Q9" s="39"/>
      <c r="R9" s="187" t="s">
        <v>50</v>
      </c>
      <c r="S9" s="187" t="s">
        <v>50</v>
      </c>
      <c r="T9" s="161"/>
      <c r="U9" s="163" t="s">
        <v>1801</v>
      </c>
      <c r="V9" s="220">
        <v>4000</v>
      </c>
      <c r="W9" s="163">
        <v>3</v>
      </c>
    </row>
    <row r="10" spans="1:23" ht="40.5" hidden="1" customHeight="1">
      <c r="A10" s="39"/>
      <c r="B10" s="381" t="s">
        <v>58</v>
      </c>
      <c r="C10" s="185" t="s">
        <v>1280</v>
      </c>
      <c r="D10" s="161" t="s">
        <v>1281</v>
      </c>
      <c r="E10" s="186" t="s">
        <v>193</v>
      </c>
      <c r="F10" s="39" t="s">
        <v>57</v>
      </c>
      <c r="G10" s="39" t="s">
        <v>1273</v>
      </c>
      <c r="H10" s="413" t="s">
        <v>1282</v>
      </c>
      <c r="I10" s="39" t="s">
        <v>1283</v>
      </c>
      <c r="J10" s="39"/>
      <c r="K10" s="187"/>
      <c r="L10" s="39"/>
      <c r="M10" s="39"/>
      <c r="N10" s="39"/>
      <c r="O10" s="39"/>
      <c r="P10" s="187"/>
      <c r="Q10" s="42"/>
      <c r="R10" s="187" t="s">
        <v>50</v>
      </c>
      <c r="S10" s="187" t="s">
        <v>50</v>
      </c>
      <c r="T10" s="65"/>
      <c r="V10" s="212"/>
      <c r="W10" s="46" t="s">
        <v>2838</v>
      </c>
    </row>
    <row r="11" spans="1:23" s="163" customFormat="1" ht="43.5" customHeight="1">
      <c r="A11" s="39">
        <v>4</v>
      </c>
      <c r="B11" s="381" t="s">
        <v>54</v>
      </c>
      <c r="C11" s="185" t="s">
        <v>1285</v>
      </c>
      <c r="D11" s="161" t="s">
        <v>1286</v>
      </c>
      <c r="E11" s="186" t="s">
        <v>543</v>
      </c>
      <c r="F11" s="39" t="s">
        <v>57</v>
      </c>
      <c r="G11" s="39" t="s">
        <v>1287</v>
      </c>
      <c r="H11" s="186" t="s">
        <v>1288</v>
      </c>
      <c r="I11" s="39" t="s">
        <v>1289</v>
      </c>
      <c r="J11" s="39" t="s">
        <v>3635</v>
      </c>
      <c r="K11" s="187">
        <v>41</v>
      </c>
      <c r="L11" s="452" t="s">
        <v>3714</v>
      </c>
      <c r="M11" s="39"/>
      <c r="N11" s="39"/>
      <c r="O11" s="39"/>
      <c r="P11" s="187"/>
      <c r="Q11" s="39"/>
      <c r="R11" s="187" t="s">
        <v>50</v>
      </c>
      <c r="S11" s="187" t="s">
        <v>50</v>
      </c>
      <c r="T11" s="161"/>
      <c r="U11" s="163" t="s">
        <v>1801</v>
      </c>
      <c r="V11" s="220">
        <v>4000</v>
      </c>
    </row>
    <row r="12" spans="1:23" s="163" customFormat="1" ht="41.25" customHeight="1">
      <c r="A12" s="39">
        <v>5</v>
      </c>
      <c r="B12" s="381" t="s">
        <v>58</v>
      </c>
      <c r="C12" s="185" t="s">
        <v>1290</v>
      </c>
      <c r="D12" s="161" t="s">
        <v>1291</v>
      </c>
      <c r="E12" s="186" t="s">
        <v>543</v>
      </c>
      <c r="F12" s="39" t="s">
        <v>57</v>
      </c>
      <c r="G12" s="39" t="s">
        <v>1287</v>
      </c>
      <c r="H12" s="186" t="s">
        <v>1288</v>
      </c>
      <c r="I12" s="39" t="s">
        <v>1292</v>
      </c>
      <c r="J12" s="39" t="s">
        <v>3701</v>
      </c>
      <c r="K12" s="187">
        <v>37</v>
      </c>
      <c r="L12" s="452" t="s">
        <v>3715</v>
      </c>
      <c r="M12" s="39"/>
      <c r="N12" s="39"/>
      <c r="O12" s="39"/>
      <c r="P12" s="39"/>
      <c r="Q12" s="187"/>
      <c r="R12" s="187" t="s">
        <v>50</v>
      </c>
      <c r="S12" s="187" t="s">
        <v>50</v>
      </c>
      <c r="T12" s="161"/>
      <c r="U12" s="163" t="s">
        <v>1801</v>
      </c>
      <c r="V12" s="220">
        <v>4000</v>
      </c>
      <c r="W12" s="163">
        <v>4</v>
      </c>
    </row>
    <row r="13" spans="1:23" s="163" customFormat="1" ht="43.5">
      <c r="A13" s="39">
        <v>6</v>
      </c>
      <c r="B13" s="381" t="s">
        <v>54</v>
      </c>
      <c r="C13" s="185" t="s">
        <v>1293</v>
      </c>
      <c r="D13" s="161" t="s">
        <v>1294</v>
      </c>
      <c r="E13" s="186" t="s">
        <v>543</v>
      </c>
      <c r="F13" s="39" t="s">
        <v>57</v>
      </c>
      <c r="G13" s="39" t="s">
        <v>1287</v>
      </c>
      <c r="H13" s="186" t="s">
        <v>1288</v>
      </c>
      <c r="I13" s="39" t="s">
        <v>1295</v>
      </c>
      <c r="J13" s="39" t="s">
        <v>3716</v>
      </c>
      <c r="K13" s="187">
        <v>47</v>
      </c>
      <c r="L13" s="452" t="s">
        <v>3717</v>
      </c>
      <c r="M13" s="39"/>
      <c r="N13" s="39"/>
      <c r="O13" s="39"/>
      <c r="P13" s="39"/>
      <c r="Q13" s="187"/>
      <c r="R13" s="187" t="s">
        <v>50</v>
      </c>
      <c r="S13" s="187" t="s">
        <v>50</v>
      </c>
      <c r="T13" s="161"/>
      <c r="U13" s="163" t="s">
        <v>1801</v>
      </c>
      <c r="V13" s="220">
        <v>4000</v>
      </c>
    </row>
    <row r="14" spans="1:23" s="163" customFormat="1" ht="43.5">
      <c r="A14" s="39">
        <v>7</v>
      </c>
      <c r="B14" s="381" t="s">
        <v>58</v>
      </c>
      <c r="C14" s="185" t="s">
        <v>1296</v>
      </c>
      <c r="D14" s="161" t="s">
        <v>1297</v>
      </c>
      <c r="E14" s="186" t="s">
        <v>543</v>
      </c>
      <c r="F14" s="39" t="s">
        <v>57</v>
      </c>
      <c r="G14" s="39" t="s">
        <v>1287</v>
      </c>
      <c r="H14" s="186" t="s">
        <v>1298</v>
      </c>
      <c r="I14" s="39" t="s">
        <v>1299</v>
      </c>
      <c r="J14" s="39" t="s">
        <v>3701</v>
      </c>
      <c r="K14" s="187">
        <v>48</v>
      </c>
      <c r="L14" s="452" t="s">
        <v>3718</v>
      </c>
      <c r="M14" s="39"/>
      <c r="N14" s="39"/>
      <c r="O14" s="39"/>
      <c r="P14" s="39"/>
      <c r="Q14" s="187"/>
      <c r="R14" s="187" t="s">
        <v>50</v>
      </c>
      <c r="S14" s="187" t="s">
        <v>50</v>
      </c>
      <c r="T14" s="161"/>
      <c r="U14" s="163" t="s">
        <v>1801</v>
      </c>
      <c r="V14" s="220">
        <v>4000</v>
      </c>
      <c r="W14" s="163">
        <v>5</v>
      </c>
    </row>
    <row r="15" spans="1:23" s="163" customFormat="1" ht="43.5">
      <c r="A15" s="39">
        <v>8</v>
      </c>
      <c r="B15" s="381" t="s">
        <v>58</v>
      </c>
      <c r="C15" s="185" t="s">
        <v>1300</v>
      </c>
      <c r="D15" s="161" t="s">
        <v>1301</v>
      </c>
      <c r="E15" s="186" t="s">
        <v>543</v>
      </c>
      <c r="F15" s="39" t="s">
        <v>57</v>
      </c>
      <c r="G15" s="39" t="s">
        <v>1287</v>
      </c>
      <c r="H15" s="186" t="s">
        <v>1302</v>
      </c>
      <c r="I15" s="39"/>
      <c r="J15" s="39"/>
      <c r="K15" s="187"/>
      <c r="L15" s="39"/>
      <c r="M15" s="39"/>
      <c r="N15" s="39"/>
      <c r="O15" s="187" t="s">
        <v>2559</v>
      </c>
      <c r="P15" s="39"/>
      <c r="Q15" s="187"/>
      <c r="R15" s="187" t="s">
        <v>50</v>
      </c>
      <c r="S15" s="187" t="s">
        <v>50</v>
      </c>
      <c r="T15" s="161"/>
      <c r="V15" s="220"/>
    </row>
    <row r="16" spans="1:23" s="163" customFormat="1" ht="43.5">
      <c r="A16" s="39">
        <v>9</v>
      </c>
      <c r="B16" s="381" t="s">
        <v>58</v>
      </c>
      <c r="C16" s="185" t="s">
        <v>1303</v>
      </c>
      <c r="D16" s="161" t="s">
        <v>1304</v>
      </c>
      <c r="E16" s="186" t="s">
        <v>543</v>
      </c>
      <c r="F16" s="39" t="s">
        <v>57</v>
      </c>
      <c r="G16" s="39" t="s">
        <v>1287</v>
      </c>
      <c r="H16" s="186" t="s">
        <v>1305</v>
      </c>
      <c r="I16" s="39" t="s">
        <v>1306</v>
      </c>
      <c r="J16" s="39" t="s">
        <v>3719</v>
      </c>
      <c r="K16" s="187">
        <v>35</v>
      </c>
      <c r="L16" s="452" t="s">
        <v>3720</v>
      </c>
      <c r="M16" s="39"/>
      <c r="N16" s="39"/>
      <c r="O16" s="39"/>
      <c r="P16" s="39"/>
      <c r="Q16" s="187"/>
      <c r="R16" s="187" t="s">
        <v>50</v>
      </c>
      <c r="S16" s="187" t="s">
        <v>50</v>
      </c>
      <c r="T16" s="161"/>
      <c r="U16" s="163" t="s">
        <v>1801</v>
      </c>
      <c r="V16" s="220">
        <v>4000</v>
      </c>
      <c r="W16" s="163">
        <v>6</v>
      </c>
    </row>
    <row r="17" spans="1:24" s="163" customFormat="1" ht="43.5">
      <c r="A17" s="39">
        <v>10</v>
      </c>
      <c r="B17" s="381" t="s">
        <v>58</v>
      </c>
      <c r="C17" s="185" t="s">
        <v>1307</v>
      </c>
      <c r="D17" s="161" t="s">
        <v>1308</v>
      </c>
      <c r="E17" s="186" t="s">
        <v>543</v>
      </c>
      <c r="F17" s="39" t="s">
        <v>57</v>
      </c>
      <c r="G17" s="39" t="s">
        <v>1287</v>
      </c>
      <c r="H17" s="186" t="s">
        <v>1288</v>
      </c>
      <c r="I17" s="39" t="s">
        <v>1309</v>
      </c>
      <c r="J17" s="39" t="s">
        <v>3721</v>
      </c>
      <c r="K17" s="187">
        <v>49</v>
      </c>
      <c r="L17" s="186" t="s">
        <v>3722</v>
      </c>
      <c r="M17" s="39"/>
      <c r="N17" s="39"/>
      <c r="O17" s="39"/>
      <c r="P17" s="39"/>
      <c r="Q17" s="187"/>
      <c r="R17" s="187" t="s">
        <v>50</v>
      </c>
      <c r="S17" s="187" t="s">
        <v>50</v>
      </c>
      <c r="T17" s="161"/>
      <c r="U17" s="163" t="s">
        <v>1801</v>
      </c>
      <c r="V17" s="220">
        <v>4000</v>
      </c>
      <c r="W17" s="163">
        <v>7</v>
      </c>
    </row>
    <row r="18" spans="1:24" s="163" customFormat="1" ht="43.5">
      <c r="A18" s="39">
        <v>11</v>
      </c>
      <c r="B18" s="381" t="s">
        <v>58</v>
      </c>
      <c r="C18" s="185" t="s">
        <v>1310</v>
      </c>
      <c r="D18" s="161" t="s">
        <v>1311</v>
      </c>
      <c r="E18" s="186" t="s">
        <v>543</v>
      </c>
      <c r="F18" s="39" t="s">
        <v>57</v>
      </c>
      <c r="G18" s="39" t="s">
        <v>1287</v>
      </c>
      <c r="H18" s="186" t="s">
        <v>1288</v>
      </c>
      <c r="I18" s="39" t="s">
        <v>1312</v>
      </c>
      <c r="J18" s="39" t="s">
        <v>3701</v>
      </c>
      <c r="K18" s="187">
        <v>39</v>
      </c>
      <c r="L18" s="452" t="s">
        <v>3723</v>
      </c>
      <c r="M18" s="39"/>
      <c r="N18" s="39"/>
      <c r="O18" s="39"/>
      <c r="P18" s="39"/>
      <c r="Q18" s="187"/>
      <c r="R18" s="187" t="s">
        <v>50</v>
      </c>
      <c r="S18" s="187" t="s">
        <v>50</v>
      </c>
      <c r="T18" s="161"/>
      <c r="U18" s="163" t="s">
        <v>1801</v>
      </c>
      <c r="V18" s="220">
        <v>4000</v>
      </c>
      <c r="W18" s="163">
        <v>8</v>
      </c>
    </row>
    <row r="19" spans="1:24" s="163" customFormat="1" ht="43.5">
      <c r="A19" s="39">
        <v>12</v>
      </c>
      <c r="B19" s="381" t="s">
        <v>58</v>
      </c>
      <c r="C19" s="185" t="s">
        <v>1313</v>
      </c>
      <c r="D19" s="161" t="s">
        <v>1314</v>
      </c>
      <c r="E19" s="186" t="s">
        <v>543</v>
      </c>
      <c r="F19" s="39" t="s">
        <v>57</v>
      </c>
      <c r="G19" s="39" t="s">
        <v>1287</v>
      </c>
      <c r="H19" s="186" t="s">
        <v>1288</v>
      </c>
      <c r="I19" s="39" t="s">
        <v>1315</v>
      </c>
      <c r="J19" s="39" t="s">
        <v>3633</v>
      </c>
      <c r="K19" s="187">
        <v>40</v>
      </c>
      <c r="L19" s="39"/>
      <c r="M19" s="39"/>
      <c r="N19" s="39"/>
      <c r="O19" s="39"/>
      <c r="P19" s="39"/>
      <c r="Q19" s="187"/>
      <c r="R19" s="187" t="s">
        <v>50</v>
      </c>
      <c r="S19" s="187" t="s">
        <v>50</v>
      </c>
      <c r="T19" s="161"/>
      <c r="U19" s="163" t="s">
        <v>1801</v>
      </c>
      <c r="V19" s="220">
        <v>4000</v>
      </c>
      <c r="W19" s="163">
        <v>9</v>
      </c>
    </row>
    <row r="20" spans="1:24" s="163" customFormat="1" ht="43.5">
      <c r="A20" s="39">
        <v>13</v>
      </c>
      <c r="B20" s="381" t="s">
        <v>45</v>
      </c>
      <c r="C20" s="185" t="s">
        <v>1316</v>
      </c>
      <c r="D20" s="161" t="s">
        <v>1297</v>
      </c>
      <c r="E20" s="186" t="s">
        <v>543</v>
      </c>
      <c r="F20" s="39" t="s">
        <v>57</v>
      </c>
      <c r="G20" s="39" t="s">
        <v>1287</v>
      </c>
      <c r="H20" s="186" t="s">
        <v>1298</v>
      </c>
      <c r="I20" s="186" t="s">
        <v>1299</v>
      </c>
      <c r="J20" s="186" t="s">
        <v>3724</v>
      </c>
      <c r="K20" s="284">
        <v>43</v>
      </c>
      <c r="L20" s="453" t="s">
        <v>3725</v>
      </c>
      <c r="M20" s="186"/>
      <c r="N20" s="186"/>
      <c r="O20" s="186"/>
      <c r="P20" s="39"/>
      <c r="Q20" s="187"/>
      <c r="R20" s="187" t="s">
        <v>50</v>
      </c>
      <c r="S20" s="187" t="s">
        <v>50</v>
      </c>
      <c r="T20" s="161"/>
      <c r="U20" s="163" t="s">
        <v>1801</v>
      </c>
      <c r="V20" s="220">
        <v>4000</v>
      </c>
      <c r="W20" s="163">
        <v>10</v>
      </c>
    </row>
    <row r="21" spans="1:24" s="163" customFormat="1" ht="43.5">
      <c r="A21" s="39">
        <v>14</v>
      </c>
      <c r="B21" s="381" t="s">
        <v>54</v>
      </c>
      <c r="C21" s="185" t="s">
        <v>1317</v>
      </c>
      <c r="D21" s="161" t="s">
        <v>1318</v>
      </c>
      <c r="E21" s="186" t="s">
        <v>543</v>
      </c>
      <c r="F21" s="39" t="s">
        <v>57</v>
      </c>
      <c r="G21" s="39" t="s">
        <v>1287</v>
      </c>
      <c r="H21" s="186" t="s">
        <v>1288</v>
      </c>
      <c r="I21" s="186" t="s">
        <v>1319</v>
      </c>
      <c r="J21" s="186" t="s">
        <v>3635</v>
      </c>
      <c r="K21" s="284">
        <v>48</v>
      </c>
      <c r="L21" s="453" t="s">
        <v>3726</v>
      </c>
      <c r="M21" s="186"/>
      <c r="N21" s="186"/>
      <c r="O21" s="186"/>
      <c r="P21" s="39"/>
      <c r="Q21" s="187"/>
      <c r="R21" s="187" t="s">
        <v>50</v>
      </c>
      <c r="S21" s="187" t="s">
        <v>50</v>
      </c>
      <c r="T21" s="161"/>
      <c r="U21" s="163" t="s">
        <v>1801</v>
      </c>
      <c r="V21" s="220">
        <v>4000</v>
      </c>
    </row>
    <row r="22" spans="1:24" s="163" customFormat="1" ht="44.25" customHeight="1">
      <c r="A22" s="39">
        <v>15</v>
      </c>
      <c r="B22" s="381" t="s">
        <v>54</v>
      </c>
      <c r="C22" s="185" t="s">
        <v>1320</v>
      </c>
      <c r="D22" s="161" t="s">
        <v>1321</v>
      </c>
      <c r="E22" s="186" t="s">
        <v>543</v>
      </c>
      <c r="F22" s="39" t="s">
        <v>57</v>
      </c>
      <c r="G22" s="39" t="s">
        <v>1328</v>
      </c>
      <c r="H22" s="186" t="s">
        <v>1322</v>
      </c>
      <c r="I22" s="186" t="s">
        <v>1323</v>
      </c>
      <c r="J22" s="186" t="s">
        <v>3635</v>
      </c>
      <c r="K22" s="284">
        <v>44</v>
      </c>
      <c r="L22" s="453" t="s">
        <v>3727</v>
      </c>
      <c r="M22" s="186"/>
      <c r="N22" s="186"/>
      <c r="O22" s="186"/>
      <c r="P22" s="39"/>
      <c r="Q22" s="187"/>
      <c r="R22" s="187" t="s">
        <v>50</v>
      </c>
      <c r="S22" s="187" t="s">
        <v>50</v>
      </c>
      <c r="T22" s="161"/>
      <c r="U22" s="163" t="s">
        <v>1801</v>
      </c>
      <c r="V22" s="220">
        <v>4000</v>
      </c>
    </row>
    <row r="23" spans="1:24" s="163" customFormat="1" ht="43.5">
      <c r="A23" s="39">
        <v>16</v>
      </c>
      <c r="B23" s="381" t="s">
        <v>58</v>
      </c>
      <c r="C23" s="185" t="s">
        <v>1324</v>
      </c>
      <c r="D23" s="161" t="s">
        <v>1325</v>
      </c>
      <c r="E23" s="186" t="s">
        <v>543</v>
      </c>
      <c r="F23" s="39" t="s">
        <v>57</v>
      </c>
      <c r="G23" s="39" t="s">
        <v>1328</v>
      </c>
      <c r="H23" s="186" t="s">
        <v>1326</v>
      </c>
      <c r="I23" s="186" t="s">
        <v>3728</v>
      </c>
      <c r="J23" s="186" t="s">
        <v>3640</v>
      </c>
      <c r="K23" s="284">
        <v>45</v>
      </c>
      <c r="L23" s="453" t="s">
        <v>3729</v>
      </c>
      <c r="M23" s="186" t="s">
        <v>3672</v>
      </c>
      <c r="N23" s="186"/>
      <c r="O23" s="186"/>
      <c r="P23" s="39"/>
      <c r="Q23" s="187"/>
      <c r="R23" s="187" t="s">
        <v>50</v>
      </c>
      <c r="S23" s="187" t="s">
        <v>50</v>
      </c>
      <c r="T23" s="161"/>
      <c r="U23" s="163" t="s">
        <v>1801</v>
      </c>
      <c r="V23" s="220">
        <v>4000</v>
      </c>
      <c r="W23" s="163">
        <v>11</v>
      </c>
    </row>
    <row r="24" spans="1:24" s="163" customFormat="1" ht="43.5" hidden="1">
      <c r="A24" s="39"/>
      <c r="B24" s="381" t="s">
        <v>54</v>
      </c>
      <c r="C24" s="185" t="s">
        <v>1172</v>
      </c>
      <c r="D24" s="161" t="s">
        <v>1327</v>
      </c>
      <c r="E24" s="186" t="s">
        <v>543</v>
      </c>
      <c r="F24" s="39" t="s">
        <v>57</v>
      </c>
      <c r="G24" s="39" t="s">
        <v>1328</v>
      </c>
      <c r="H24" s="186" t="s">
        <v>1329</v>
      </c>
      <c r="I24" s="39" t="s">
        <v>1800</v>
      </c>
      <c r="J24" s="39"/>
      <c r="K24" s="187"/>
      <c r="L24" s="39"/>
      <c r="M24" s="39"/>
      <c r="N24" s="39"/>
      <c r="O24" s="39"/>
      <c r="P24" s="39"/>
      <c r="Q24" s="187"/>
      <c r="R24" s="187" t="s">
        <v>50</v>
      </c>
      <c r="S24" s="187" t="s">
        <v>50</v>
      </c>
      <c r="T24" s="161"/>
      <c r="V24" s="220"/>
      <c r="W24" s="163" t="s">
        <v>1980</v>
      </c>
    </row>
    <row r="25" spans="1:24" s="163" customFormat="1" ht="43.5">
      <c r="A25" s="39">
        <v>17</v>
      </c>
      <c r="B25" s="381" t="s">
        <v>58</v>
      </c>
      <c r="C25" s="185" t="s">
        <v>1330</v>
      </c>
      <c r="D25" s="161" t="s">
        <v>1331</v>
      </c>
      <c r="E25" s="186" t="s">
        <v>543</v>
      </c>
      <c r="F25" s="39" t="s">
        <v>57</v>
      </c>
      <c r="G25" s="39" t="s">
        <v>1328</v>
      </c>
      <c r="H25" s="186" t="s">
        <v>1332</v>
      </c>
      <c r="I25" s="39" t="s">
        <v>1333</v>
      </c>
      <c r="J25" s="39" t="s">
        <v>3730</v>
      </c>
      <c r="K25" s="187">
        <v>50</v>
      </c>
      <c r="L25" s="452" t="s">
        <v>3731</v>
      </c>
      <c r="M25" s="39"/>
      <c r="N25" s="39"/>
      <c r="O25" s="39"/>
      <c r="P25" s="39"/>
      <c r="Q25" s="187"/>
      <c r="R25" s="187" t="s">
        <v>50</v>
      </c>
      <c r="S25" s="187" t="s">
        <v>50</v>
      </c>
      <c r="T25" s="161"/>
      <c r="U25" s="163" t="s">
        <v>1801</v>
      </c>
      <c r="V25" s="220">
        <v>4000</v>
      </c>
      <c r="W25" s="163">
        <v>12</v>
      </c>
    </row>
    <row r="26" spans="1:24" s="163" customFormat="1" ht="42" hidden="1" customHeight="1">
      <c r="A26" s="39"/>
      <c r="B26" s="381" t="s">
        <v>58</v>
      </c>
      <c r="C26" s="185" t="s">
        <v>1334</v>
      </c>
      <c r="D26" s="414" t="s">
        <v>1335</v>
      </c>
      <c r="E26" s="186" t="s">
        <v>543</v>
      </c>
      <c r="F26" s="39" t="s">
        <v>57</v>
      </c>
      <c r="G26" s="39" t="s">
        <v>1328</v>
      </c>
      <c r="H26" s="186" t="s">
        <v>1336</v>
      </c>
      <c r="I26" s="39" t="s">
        <v>1337</v>
      </c>
      <c r="J26" s="39"/>
      <c r="K26" s="187"/>
      <c r="L26" s="39"/>
      <c r="M26" s="39"/>
      <c r="N26" s="39"/>
      <c r="O26" s="39"/>
      <c r="P26" s="39"/>
      <c r="Q26" s="187"/>
      <c r="R26" s="187" t="s">
        <v>50</v>
      </c>
      <c r="S26" s="187" t="s">
        <v>50</v>
      </c>
      <c r="T26" s="161"/>
      <c r="V26" s="220"/>
      <c r="W26" s="163" t="s">
        <v>2593</v>
      </c>
    </row>
    <row r="27" spans="1:24" s="163" customFormat="1" ht="43.5">
      <c r="A27" s="39">
        <v>18</v>
      </c>
      <c r="B27" s="381" t="s">
        <v>45</v>
      </c>
      <c r="C27" s="185" t="s">
        <v>51</v>
      </c>
      <c r="D27" s="161" t="s">
        <v>1338</v>
      </c>
      <c r="E27" s="186" t="s">
        <v>543</v>
      </c>
      <c r="F27" s="39" t="s">
        <v>57</v>
      </c>
      <c r="G27" s="39" t="s">
        <v>1328</v>
      </c>
      <c r="H27" s="186" t="s">
        <v>1336</v>
      </c>
      <c r="I27" s="39" t="s">
        <v>3732</v>
      </c>
      <c r="J27" s="39" t="s">
        <v>3640</v>
      </c>
      <c r="K27" s="187">
        <v>52</v>
      </c>
      <c r="M27" s="39" t="s">
        <v>3672</v>
      </c>
      <c r="N27" s="39"/>
      <c r="O27" s="39"/>
      <c r="P27" s="39"/>
      <c r="Q27" s="187"/>
      <c r="R27" s="187" t="s">
        <v>50</v>
      </c>
      <c r="S27" s="187" t="s">
        <v>50</v>
      </c>
      <c r="T27" s="161"/>
      <c r="U27" s="163" t="s">
        <v>1801</v>
      </c>
      <c r="V27" s="220">
        <v>4000</v>
      </c>
      <c r="W27" s="163">
        <v>13</v>
      </c>
    </row>
    <row r="28" spans="1:24" s="163" customFormat="1" ht="43.5" hidden="1">
      <c r="A28" s="39"/>
      <c r="B28" s="381" t="s">
        <v>58</v>
      </c>
      <c r="C28" s="185" t="s">
        <v>1339</v>
      </c>
      <c r="D28" s="161" t="s">
        <v>1340</v>
      </c>
      <c r="E28" s="186" t="s">
        <v>1341</v>
      </c>
      <c r="F28" s="39" t="s">
        <v>57</v>
      </c>
      <c r="G28" s="39" t="s">
        <v>1342</v>
      </c>
      <c r="H28" s="186" t="s">
        <v>1343</v>
      </c>
      <c r="I28" s="39" t="s">
        <v>1344</v>
      </c>
      <c r="J28" s="39"/>
      <c r="K28" s="187"/>
      <c r="L28" s="39"/>
      <c r="M28" s="39"/>
      <c r="N28" s="39"/>
      <c r="O28" s="39"/>
      <c r="P28" s="39"/>
      <c r="Q28" s="187"/>
      <c r="R28" s="187" t="s">
        <v>50</v>
      </c>
      <c r="S28" s="187" t="s">
        <v>50</v>
      </c>
      <c r="T28" s="161"/>
      <c r="V28" s="220"/>
      <c r="W28" s="163" t="s">
        <v>1817</v>
      </c>
    </row>
    <row r="29" spans="1:24" s="498" customFormat="1" ht="65.25">
      <c r="A29" s="492">
        <v>19</v>
      </c>
      <c r="B29" s="493" t="s">
        <v>58</v>
      </c>
      <c r="C29" s="494" t="s">
        <v>202</v>
      </c>
      <c r="D29" s="495" t="s">
        <v>1348</v>
      </c>
      <c r="E29" s="496" t="s">
        <v>151</v>
      </c>
      <c r="F29" s="492" t="s">
        <v>57</v>
      </c>
      <c r="G29" s="492" t="s">
        <v>200</v>
      </c>
      <c r="H29" s="496"/>
      <c r="I29" s="492" t="s">
        <v>1349</v>
      </c>
      <c r="J29" s="492"/>
      <c r="K29" s="497"/>
      <c r="L29" s="492"/>
      <c r="M29" s="492"/>
      <c r="N29" s="492"/>
      <c r="O29" s="492"/>
      <c r="P29" s="492"/>
      <c r="Q29" s="497"/>
      <c r="R29" s="497" t="s">
        <v>50</v>
      </c>
      <c r="S29" s="497" t="s">
        <v>50</v>
      </c>
      <c r="T29" s="495"/>
      <c r="U29" s="498" t="s">
        <v>1801</v>
      </c>
      <c r="V29" s="499">
        <v>4000</v>
      </c>
      <c r="W29" s="498" t="s">
        <v>4599</v>
      </c>
    </row>
    <row r="30" spans="1:24" s="163" customFormat="1" ht="65.25">
      <c r="A30" s="39">
        <v>20</v>
      </c>
      <c r="B30" s="381" t="s">
        <v>45</v>
      </c>
      <c r="C30" s="185" t="s">
        <v>1350</v>
      </c>
      <c r="D30" s="161" t="s">
        <v>1351</v>
      </c>
      <c r="E30" s="186" t="s">
        <v>151</v>
      </c>
      <c r="F30" s="39" t="s">
        <v>57</v>
      </c>
      <c r="G30" s="39" t="s">
        <v>209</v>
      </c>
      <c r="H30" s="186" t="s">
        <v>1352</v>
      </c>
      <c r="I30" s="39"/>
      <c r="J30" s="39" t="s">
        <v>3730</v>
      </c>
      <c r="K30" s="187">
        <v>48</v>
      </c>
      <c r="L30" s="452" t="s">
        <v>3733</v>
      </c>
      <c r="M30" s="39"/>
      <c r="N30" s="39"/>
      <c r="O30" s="39"/>
      <c r="P30" s="39"/>
      <c r="Q30" s="187"/>
      <c r="R30" s="187" t="s">
        <v>50</v>
      </c>
      <c r="S30" s="187" t="s">
        <v>50</v>
      </c>
      <c r="T30" s="161"/>
      <c r="U30" s="163" t="s">
        <v>1801</v>
      </c>
      <c r="V30" s="220">
        <v>4000</v>
      </c>
      <c r="W30" s="163">
        <v>14</v>
      </c>
    </row>
    <row r="31" spans="1:24" ht="65.25" hidden="1">
      <c r="A31" s="39"/>
      <c r="B31" s="381" t="s">
        <v>45</v>
      </c>
      <c r="C31" s="185" t="s">
        <v>1353</v>
      </c>
      <c r="D31" s="161" t="s">
        <v>223</v>
      </c>
      <c r="E31" s="186" t="s">
        <v>151</v>
      </c>
      <c r="F31" s="39" t="s">
        <v>57</v>
      </c>
      <c r="G31" s="39" t="s">
        <v>1354</v>
      </c>
      <c r="H31" s="186" t="s">
        <v>1355</v>
      </c>
      <c r="I31" s="39" t="s">
        <v>1356</v>
      </c>
      <c r="J31" s="39"/>
      <c r="K31" s="187"/>
      <c r="L31" s="39"/>
      <c r="M31" s="39"/>
      <c r="N31" s="39"/>
      <c r="O31" s="39"/>
      <c r="P31" s="42"/>
      <c r="Q31" s="187"/>
      <c r="R31" s="187" t="s">
        <v>50</v>
      </c>
      <c r="S31" s="187" t="s">
        <v>50</v>
      </c>
      <c r="T31" s="65"/>
      <c r="V31" s="212"/>
      <c r="X31" s="46" t="s">
        <v>2498</v>
      </c>
    </row>
    <row r="32" spans="1:24" ht="65.25">
      <c r="A32" s="39">
        <v>21</v>
      </c>
      <c r="B32" s="381" t="s">
        <v>45</v>
      </c>
      <c r="C32" s="185" t="s">
        <v>320</v>
      </c>
      <c r="D32" s="161" t="s">
        <v>1357</v>
      </c>
      <c r="E32" s="186" t="s">
        <v>151</v>
      </c>
      <c r="F32" s="39" t="s">
        <v>57</v>
      </c>
      <c r="G32" s="39" t="s">
        <v>224</v>
      </c>
      <c r="H32" s="186" t="s">
        <v>1358</v>
      </c>
      <c r="I32" s="39" t="s">
        <v>1359</v>
      </c>
      <c r="J32" s="39"/>
      <c r="K32" s="187"/>
      <c r="L32" s="39"/>
      <c r="M32" s="39"/>
      <c r="N32" s="39"/>
      <c r="O32" s="187" t="s">
        <v>2559</v>
      </c>
      <c r="P32" s="42"/>
      <c r="Q32" s="187"/>
      <c r="R32" s="187" t="s">
        <v>50</v>
      </c>
      <c r="S32" s="187" t="s">
        <v>50</v>
      </c>
      <c r="T32" s="65"/>
      <c r="V32" s="212"/>
    </row>
    <row r="33" spans="1:25" ht="65.25">
      <c r="A33" s="39">
        <v>22</v>
      </c>
      <c r="B33" s="381" t="s">
        <v>58</v>
      </c>
      <c r="C33" s="185" t="s">
        <v>1360</v>
      </c>
      <c r="D33" s="161" t="s">
        <v>1361</v>
      </c>
      <c r="E33" s="186" t="s">
        <v>151</v>
      </c>
      <c r="F33" s="39" t="s">
        <v>57</v>
      </c>
      <c r="G33" s="39" t="s">
        <v>224</v>
      </c>
      <c r="H33" s="186" t="s">
        <v>1362</v>
      </c>
      <c r="I33" s="39" t="s">
        <v>226</v>
      </c>
      <c r="J33" s="39"/>
      <c r="K33" s="187"/>
      <c r="L33" s="39"/>
      <c r="M33" s="39"/>
      <c r="N33" s="39"/>
      <c r="O33" s="187" t="s">
        <v>2559</v>
      </c>
      <c r="P33" s="42"/>
      <c r="Q33" s="187"/>
      <c r="R33" s="187" t="s">
        <v>50</v>
      </c>
      <c r="S33" s="187" t="s">
        <v>50</v>
      </c>
      <c r="T33" s="65"/>
      <c r="V33" s="212"/>
    </row>
    <row r="34" spans="1:25" ht="65.25">
      <c r="A34" s="39">
        <v>23</v>
      </c>
      <c r="B34" s="381" t="s">
        <v>58</v>
      </c>
      <c r="C34" s="185" t="s">
        <v>82</v>
      </c>
      <c r="D34" s="161" t="s">
        <v>1363</v>
      </c>
      <c r="E34" s="186" t="s">
        <v>151</v>
      </c>
      <c r="F34" s="39" t="s">
        <v>57</v>
      </c>
      <c r="G34" s="186" t="s">
        <v>224</v>
      </c>
      <c r="H34" s="186" t="s">
        <v>1364</v>
      </c>
      <c r="I34" s="39" t="s">
        <v>226</v>
      </c>
      <c r="J34" s="39"/>
      <c r="K34" s="187"/>
      <c r="L34" s="39"/>
      <c r="M34" s="39"/>
      <c r="N34" s="39"/>
      <c r="O34" s="187" t="s">
        <v>2559</v>
      </c>
      <c r="P34" s="42"/>
      <c r="Q34" s="187"/>
      <c r="R34" s="187" t="s">
        <v>50</v>
      </c>
      <c r="S34" s="187" t="s">
        <v>50</v>
      </c>
      <c r="T34" s="65"/>
      <c r="V34" s="212"/>
    </row>
    <row r="35" spans="1:25" ht="65.25">
      <c r="A35" s="39">
        <v>24</v>
      </c>
      <c r="B35" s="381" t="s">
        <v>240</v>
      </c>
      <c r="C35" s="185" t="s">
        <v>1365</v>
      </c>
      <c r="D35" s="161" t="s">
        <v>1366</v>
      </c>
      <c r="E35" s="186" t="s">
        <v>151</v>
      </c>
      <c r="F35" s="39" t="s">
        <v>57</v>
      </c>
      <c r="G35" s="186" t="s">
        <v>1367</v>
      </c>
      <c r="H35" s="186" t="s">
        <v>1368</v>
      </c>
      <c r="I35" s="39" t="s">
        <v>1369</v>
      </c>
      <c r="J35" s="39"/>
      <c r="K35" s="187"/>
      <c r="L35" s="39"/>
      <c r="M35" s="39"/>
      <c r="N35" s="39"/>
      <c r="O35" s="187" t="s">
        <v>2559</v>
      </c>
      <c r="P35" s="39"/>
      <c r="Q35" s="187"/>
      <c r="R35" s="187" t="s">
        <v>50</v>
      </c>
      <c r="S35" s="187" t="s">
        <v>50</v>
      </c>
      <c r="T35" s="65"/>
      <c r="V35" s="212"/>
    </row>
    <row r="36" spans="1:25" s="163" customFormat="1" ht="65.25">
      <c r="A36" s="39">
        <v>25</v>
      </c>
      <c r="B36" s="381" t="s">
        <v>45</v>
      </c>
      <c r="C36" s="185" t="s">
        <v>1370</v>
      </c>
      <c r="D36" s="161" t="s">
        <v>1371</v>
      </c>
      <c r="E36" s="186" t="s">
        <v>151</v>
      </c>
      <c r="F36" s="39" t="s">
        <v>57</v>
      </c>
      <c r="G36" s="186" t="s">
        <v>1367</v>
      </c>
      <c r="H36" s="186" t="s">
        <v>1372</v>
      </c>
      <c r="I36" s="186" t="s">
        <v>1373</v>
      </c>
      <c r="J36" s="186" t="s">
        <v>3633</v>
      </c>
      <c r="K36" s="284">
        <v>55</v>
      </c>
      <c r="L36" s="186"/>
      <c r="M36" s="186"/>
      <c r="N36" s="186"/>
      <c r="O36" s="186"/>
      <c r="P36" s="39"/>
      <c r="Q36" s="187"/>
      <c r="R36" s="187" t="s">
        <v>50</v>
      </c>
      <c r="S36" s="187" t="s">
        <v>50</v>
      </c>
      <c r="T36" s="161"/>
      <c r="U36" s="163" t="s">
        <v>1801</v>
      </c>
      <c r="V36" s="220">
        <v>4000</v>
      </c>
      <c r="W36" s="163">
        <v>15</v>
      </c>
    </row>
    <row r="37" spans="1:25" ht="65.25">
      <c r="A37" s="39">
        <v>26</v>
      </c>
      <c r="B37" s="381" t="s">
        <v>45</v>
      </c>
      <c r="C37" s="185" t="s">
        <v>1374</v>
      </c>
      <c r="D37" s="161" t="s">
        <v>1375</v>
      </c>
      <c r="E37" s="186" t="s">
        <v>151</v>
      </c>
      <c r="F37" s="39" t="s">
        <v>57</v>
      </c>
      <c r="G37" s="186" t="s">
        <v>1367</v>
      </c>
      <c r="H37" s="415" t="s">
        <v>1376</v>
      </c>
      <c r="I37" s="39"/>
      <c r="J37" s="39"/>
      <c r="K37" s="187"/>
      <c r="L37" s="39"/>
      <c r="M37" s="39"/>
      <c r="N37" s="39"/>
      <c r="O37" s="187" t="s">
        <v>2559</v>
      </c>
      <c r="P37" s="39"/>
      <c r="Q37" s="187"/>
      <c r="R37" s="187" t="s">
        <v>50</v>
      </c>
      <c r="S37" s="187" t="s">
        <v>50</v>
      </c>
      <c r="T37" s="65"/>
      <c r="V37" s="212"/>
    </row>
    <row r="38" spans="1:25" s="163" customFormat="1" ht="65.25">
      <c r="A38" s="39">
        <v>27</v>
      </c>
      <c r="B38" s="381" t="s">
        <v>45</v>
      </c>
      <c r="C38" s="185" t="s">
        <v>1377</v>
      </c>
      <c r="D38" s="161" t="s">
        <v>1378</v>
      </c>
      <c r="E38" s="186" t="s">
        <v>151</v>
      </c>
      <c r="F38" s="39" t="s">
        <v>57</v>
      </c>
      <c r="G38" s="39" t="s">
        <v>1379</v>
      </c>
      <c r="H38" s="186" t="s">
        <v>1380</v>
      </c>
      <c r="I38" s="39" t="s">
        <v>1381</v>
      </c>
      <c r="J38" s="39" t="s">
        <v>3701</v>
      </c>
      <c r="K38" s="187">
        <v>53</v>
      </c>
      <c r="L38" s="452" t="s">
        <v>3734</v>
      </c>
      <c r="M38" s="39"/>
      <c r="N38" s="39"/>
      <c r="O38" s="39"/>
      <c r="P38" s="39"/>
      <c r="Q38" s="187"/>
      <c r="R38" s="187" t="s">
        <v>50</v>
      </c>
      <c r="S38" s="187" t="s">
        <v>50</v>
      </c>
      <c r="T38" s="161"/>
      <c r="U38" s="163" t="s">
        <v>1801</v>
      </c>
      <c r="V38" s="220">
        <v>4000</v>
      </c>
      <c r="W38" s="163">
        <v>16</v>
      </c>
    </row>
    <row r="39" spans="1:25" s="163" customFormat="1" ht="65.25">
      <c r="A39" s="39">
        <v>28</v>
      </c>
      <c r="B39" s="381" t="s">
        <v>58</v>
      </c>
      <c r="C39" s="185" t="s">
        <v>1382</v>
      </c>
      <c r="D39" s="161" t="s">
        <v>1383</v>
      </c>
      <c r="E39" s="186" t="s">
        <v>151</v>
      </c>
      <c r="F39" s="39" t="s">
        <v>57</v>
      </c>
      <c r="G39" s="186" t="s">
        <v>1384</v>
      </c>
      <c r="H39" s="186" t="s">
        <v>1385</v>
      </c>
      <c r="I39" s="39" t="s">
        <v>247</v>
      </c>
      <c r="J39" s="39" t="s">
        <v>3633</v>
      </c>
      <c r="K39" s="187">
        <v>52</v>
      </c>
      <c r="L39" s="39" t="s">
        <v>3735</v>
      </c>
      <c r="M39" s="39"/>
      <c r="N39" s="39"/>
      <c r="O39" s="39"/>
      <c r="P39" s="39"/>
      <c r="Q39" s="187"/>
      <c r="R39" s="187" t="s">
        <v>50</v>
      </c>
      <c r="S39" s="187" t="s">
        <v>50</v>
      </c>
      <c r="T39" s="161"/>
      <c r="U39" s="163" t="s">
        <v>1801</v>
      </c>
      <c r="V39" s="220">
        <v>4000</v>
      </c>
      <c r="W39" s="163">
        <v>17</v>
      </c>
    </row>
    <row r="40" spans="1:25" ht="63.75" customHeight="1">
      <c r="A40" s="39">
        <v>29</v>
      </c>
      <c r="B40" s="381" t="s">
        <v>58</v>
      </c>
      <c r="C40" s="185" t="s">
        <v>871</v>
      </c>
      <c r="D40" s="161" t="s">
        <v>1386</v>
      </c>
      <c r="E40" s="186" t="s">
        <v>151</v>
      </c>
      <c r="F40" s="39" t="s">
        <v>57</v>
      </c>
      <c r="G40" s="186" t="s">
        <v>1384</v>
      </c>
      <c r="H40" s="186" t="s">
        <v>1387</v>
      </c>
      <c r="I40" s="39" t="s">
        <v>2571</v>
      </c>
      <c r="J40" s="39" t="s">
        <v>3640</v>
      </c>
      <c r="K40" s="187">
        <v>44</v>
      </c>
      <c r="L40" s="452" t="s">
        <v>3736</v>
      </c>
      <c r="M40" s="39"/>
      <c r="N40" s="39"/>
      <c r="O40" s="39"/>
      <c r="P40" s="42"/>
      <c r="Q40" s="187"/>
      <c r="R40" s="187" t="s">
        <v>50</v>
      </c>
      <c r="S40" s="187" t="s">
        <v>50</v>
      </c>
      <c r="T40" s="65"/>
      <c r="U40" s="46" t="s">
        <v>1801</v>
      </c>
      <c r="V40" s="212">
        <v>4000</v>
      </c>
      <c r="W40" s="46">
        <v>18</v>
      </c>
    </row>
    <row r="41" spans="1:25" ht="65.25" hidden="1">
      <c r="A41" s="39"/>
      <c r="B41" s="381" t="s">
        <v>58</v>
      </c>
      <c r="C41" s="185" t="s">
        <v>1388</v>
      </c>
      <c r="D41" s="161" t="s">
        <v>1389</v>
      </c>
      <c r="E41" s="186" t="s">
        <v>151</v>
      </c>
      <c r="F41" s="39" t="s">
        <v>57</v>
      </c>
      <c r="G41" s="39" t="s">
        <v>1384</v>
      </c>
      <c r="H41" s="186" t="s">
        <v>1390</v>
      </c>
      <c r="I41" s="39" t="s">
        <v>1391</v>
      </c>
      <c r="J41" s="39"/>
      <c r="K41" s="187"/>
      <c r="L41" s="39"/>
      <c r="M41" s="39"/>
      <c r="N41" s="39"/>
      <c r="O41" s="39"/>
      <c r="P41" s="42"/>
      <c r="Q41" s="187"/>
      <c r="R41" s="187" t="s">
        <v>50</v>
      </c>
      <c r="S41" s="187" t="s">
        <v>50</v>
      </c>
      <c r="T41" s="65"/>
      <c r="V41" s="212"/>
      <c r="W41" s="46" t="s">
        <v>2593</v>
      </c>
    </row>
    <row r="42" spans="1:25" ht="65.25" hidden="1">
      <c r="A42" s="39"/>
      <c r="B42" s="381" t="s">
        <v>58</v>
      </c>
      <c r="C42" s="185" t="s">
        <v>1392</v>
      </c>
      <c r="D42" s="161" t="s">
        <v>1393</v>
      </c>
      <c r="E42" s="186" t="s">
        <v>151</v>
      </c>
      <c r="F42" s="39" t="s">
        <v>57</v>
      </c>
      <c r="G42" s="186" t="s">
        <v>1384</v>
      </c>
      <c r="H42" s="186" t="s">
        <v>1394</v>
      </c>
      <c r="I42" s="39" t="s">
        <v>247</v>
      </c>
      <c r="J42" s="39"/>
      <c r="K42" s="187"/>
      <c r="L42" s="39"/>
      <c r="M42" s="39"/>
      <c r="N42" s="39"/>
      <c r="O42" s="39"/>
      <c r="P42" s="42"/>
      <c r="Q42" s="187"/>
      <c r="R42" s="187" t="s">
        <v>50</v>
      </c>
      <c r="S42" s="187" t="s">
        <v>50</v>
      </c>
      <c r="T42" s="65"/>
      <c r="V42" s="212"/>
      <c r="W42" s="46" t="s">
        <v>2593</v>
      </c>
    </row>
    <row r="43" spans="1:25" ht="43.5">
      <c r="A43" s="39">
        <v>30</v>
      </c>
      <c r="B43" s="381" t="s">
        <v>58</v>
      </c>
      <c r="C43" s="185" t="s">
        <v>1395</v>
      </c>
      <c r="D43" s="161" t="s">
        <v>1396</v>
      </c>
      <c r="E43" s="186" t="s">
        <v>250</v>
      </c>
      <c r="F43" s="39" t="s">
        <v>57</v>
      </c>
      <c r="G43" s="39" t="s">
        <v>1397</v>
      </c>
      <c r="H43" s="186" t="s">
        <v>1398</v>
      </c>
      <c r="I43" s="39"/>
      <c r="J43" s="39"/>
      <c r="K43" s="187"/>
      <c r="L43" s="39"/>
      <c r="M43" s="39"/>
      <c r="N43" s="39"/>
      <c r="O43" s="187" t="s">
        <v>2559</v>
      </c>
      <c r="P43" s="42"/>
      <c r="Q43" s="187"/>
      <c r="R43" s="187" t="s">
        <v>50</v>
      </c>
      <c r="S43" s="187" t="s">
        <v>50</v>
      </c>
      <c r="T43" s="65"/>
      <c r="V43" s="212"/>
      <c r="W43" s="46" t="s">
        <v>1981</v>
      </c>
    </row>
    <row r="44" spans="1:25" ht="43.5">
      <c r="A44" s="39">
        <v>31</v>
      </c>
      <c r="B44" s="381" t="s">
        <v>58</v>
      </c>
      <c r="C44" s="185" t="s">
        <v>1399</v>
      </c>
      <c r="D44" s="161" t="s">
        <v>1400</v>
      </c>
      <c r="E44" s="186" t="s">
        <v>250</v>
      </c>
      <c r="F44" s="39" t="s">
        <v>57</v>
      </c>
      <c r="G44" s="39" t="s">
        <v>1397</v>
      </c>
      <c r="H44" s="186" t="s">
        <v>1401</v>
      </c>
      <c r="I44" s="39" t="s">
        <v>3737</v>
      </c>
      <c r="J44" s="39" t="s">
        <v>3640</v>
      </c>
      <c r="K44" s="187">
        <v>49</v>
      </c>
      <c r="L44" s="39"/>
      <c r="M44" s="39" t="s">
        <v>3672</v>
      </c>
      <c r="N44" s="39"/>
      <c r="O44" s="187"/>
      <c r="P44" s="42"/>
      <c r="Q44" s="187"/>
      <c r="R44" s="187" t="s">
        <v>50</v>
      </c>
      <c r="S44" s="187" t="s">
        <v>50</v>
      </c>
      <c r="T44" s="65"/>
      <c r="U44" s="46" t="s">
        <v>1801</v>
      </c>
      <c r="V44" s="212">
        <v>4000</v>
      </c>
      <c r="W44" s="46">
        <v>19</v>
      </c>
    </row>
    <row r="45" spans="1:25" s="163" customFormat="1" ht="43.5">
      <c r="A45" s="39">
        <v>32</v>
      </c>
      <c r="B45" s="381" t="s">
        <v>58</v>
      </c>
      <c r="C45" s="185" t="s">
        <v>1402</v>
      </c>
      <c r="D45" s="161" t="s">
        <v>1403</v>
      </c>
      <c r="E45" s="186" t="s">
        <v>250</v>
      </c>
      <c r="F45" s="39" t="s">
        <v>57</v>
      </c>
      <c r="G45" s="186" t="s">
        <v>1404</v>
      </c>
      <c r="H45" s="186" t="s">
        <v>1405</v>
      </c>
      <c r="I45" s="39" t="s">
        <v>3738</v>
      </c>
      <c r="J45" s="39" t="s">
        <v>3640</v>
      </c>
      <c r="K45" s="187">
        <v>48</v>
      </c>
      <c r="L45" s="39"/>
      <c r="M45" s="39"/>
      <c r="N45" s="39"/>
      <c r="O45" s="39"/>
      <c r="P45" s="39"/>
      <c r="Q45" s="187"/>
      <c r="R45" s="187" t="s">
        <v>50</v>
      </c>
      <c r="S45" s="187" t="s">
        <v>50</v>
      </c>
      <c r="T45" s="161"/>
      <c r="U45" s="163" t="s">
        <v>1801</v>
      </c>
      <c r="V45" s="220">
        <v>4000</v>
      </c>
      <c r="W45" s="163">
        <v>20</v>
      </c>
    </row>
    <row r="46" spans="1:25" s="163" customFormat="1" ht="43.5">
      <c r="A46" s="39">
        <v>33</v>
      </c>
      <c r="B46" s="381" t="s">
        <v>58</v>
      </c>
      <c r="C46" s="185" t="s">
        <v>1406</v>
      </c>
      <c r="D46" s="161" t="s">
        <v>1407</v>
      </c>
      <c r="E46" s="186" t="s">
        <v>250</v>
      </c>
      <c r="F46" s="39" t="s">
        <v>57</v>
      </c>
      <c r="G46" s="186" t="s">
        <v>1404</v>
      </c>
      <c r="H46" s="186"/>
      <c r="I46" s="39" t="s">
        <v>1408</v>
      </c>
      <c r="J46" s="39" t="s">
        <v>3701</v>
      </c>
      <c r="K46" s="187">
        <v>43</v>
      </c>
      <c r="L46" s="452" t="s">
        <v>3739</v>
      </c>
      <c r="M46" s="39"/>
      <c r="N46" s="39"/>
      <c r="O46" s="39"/>
      <c r="P46" s="39"/>
      <c r="Q46" s="39"/>
      <c r="R46" s="187" t="s">
        <v>50</v>
      </c>
      <c r="S46" s="187" t="s">
        <v>50</v>
      </c>
      <c r="T46" s="161"/>
      <c r="U46" s="163" t="s">
        <v>1801</v>
      </c>
      <c r="V46" s="220">
        <v>4000</v>
      </c>
      <c r="W46" s="163">
        <v>21</v>
      </c>
    </row>
    <row r="47" spans="1:25" s="163" customFormat="1" ht="43.5">
      <c r="A47" s="39">
        <v>34</v>
      </c>
      <c r="B47" s="381" t="s">
        <v>58</v>
      </c>
      <c r="C47" s="185" t="s">
        <v>88</v>
      </c>
      <c r="D47" s="161" t="s">
        <v>89</v>
      </c>
      <c r="E47" s="186" t="s">
        <v>184</v>
      </c>
      <c r="F47" s="39" t="s">
        <v>57</v>
      </c>
      <c r="G47" s="39" t="s">
        <v>87</v>
      </c>
      <c r="H47" s="186" t="s">
        <v>90</v>
      </c>
      <c r="I47" s="39" t="s">
        <v>1809</v>
      </c>
      <c r="J47" s="39" t="s">
        <v>3701</v>
      </c>
      <c r="K47" s="187">
        <v>36</v>
      </c>
      <c r="L47" s="452" t="s">
        <v>3740</v>
      </c>
      <c r="M47" s="39"/>
      <c r="N47" s="39"/>
      <c r="O47" s="39"/>
      <c r="P47" s="39"/>
      <c r="Q47" s="187"/>
      <c r="R47" s="187" t="s">
        <v>50</v>
      </c>
      <c r="S47" s="187" t="s">
        <v>50</v>
      </c>
      <c r="T47" s="161"/>
      <c r="U47" s="163" t="s">
        <v>1801</v>
      </c>
      <c r="V47" s="220">
        <v>4000</v>
      </c>
      <c r="W47" s="163" t="s">
        <v>1810</v>
      </c>
      <c r="Y47" s="163">
        <v>22</v>
      </c>
    </row>
    <row r="48" spans="1:25" s="163" customFormat="1" ht="43.5">
      <c r="A48" s="39">
        <v>35</v>
      </c>
      <c r="B48" s="185" t="s">
        <v>58</v>
      </c>
      <c r="C48" s="185" t="s">
        <v>1854</v>
      </c>
      <c r="D48" s="161" t="s">
        <v>1855</v>
      </c>
      <c r="E48" s="186" t="s">
        <v>250</v>
      </c>
      <c r="F48" s="39" t="s">
        <v>57</v>
      </c>
      <c r="G48" s="39" t="s">
        <v>1856</v>
      </c>
      <c r="H48" s="283" t="s">
        <v>1857</v>
      </c>
      <c r="I48" s="39" t="s">
        <v>3741</v>
      </c>
      <c r="J48" s="39" t="s">
        <v>3701</v>
      </c>
      <c r="K48" s="187">
        <v>52</v>
      </c>
      <c r="L48" s="452" t="s">
        <v>3742</v>
      </c>
      <c r="M48" s="39" t="s">
        <v>3672</v>
      </c>
      <c r="N48" s="39"/>
      <c r="O48" s="39"/>
      <c r="P48" s="39"/>
      <c r="Q48" s="39"/>
      <c r="R48" s="187" t="s">
        <v>50</v>
      </c>
      <c r="S48" s="187" t="s">
        <v>50</v>
      </c>
      <c r="T48" s="161"/>
      <c r="U48" s="163" t="s">
        <v>1803</v>
      </c>
      <c r="V48" s="220">
        <v>4000</v>
      </c>
      <c r="Y48" s="163">
        <v>23</v>
      </c>
    </row>
    <row r="49" spans="1:25" s="163" customFormat="1" ht="43.5">
      <c r="A49" s="39">
        <v>36</v>
      </c>
      <c r="B49" s="185" t="s">
        <v>58</v>
      </c>
      <c r="C49" s="185" t="s">
        <v>504</v>
      </c>
      <c r="D49" s="161" t="s">
        <v>505</v>
      </c>
      <c r="E49" s="39" t="s">
        <v>500</v>
      </c>
      <c r="F49" s="39" t="s">
        <v>57</v>
      </c>
      <c r="G49" s="39" t="s">
        <v>501</v>
      </c>
      <c r="H49" s="186" t="s">
        <v>506</v>
      </c>
      <c r="I49" s="39" t="s">
        <v>1736</v>
      </c>
      <c r="J49" s="163" t="s">
        <v>3633</v>
      </c>
      <c r="K49" s="187">
        <v>53</v>
      </c>
      <c r="L49" s="452" t="s">
        <v>3743</v>
      </c>
      <c r="M49" s="39"/>
      <c r="N49" s="39"/>
      <c r="O49" s="39"/>
      <c r="P49" s="39"/>
      <c r="Q49" s="187" t="s">
        <v>50</v>
      </c>
      <c r="R49" s="39"/>
      <c r="S49" s="187" t="s">
        <v>50</v>
      </c>
      <c r="T49" s="39"/>
      <c r="U49" s="163" t="s">
        <v>1801</v>
      </c>
      <c r="V49" s="220">
        <v>4000</v>
      </c>
      <c r="W49" s="163" t="s">
        <v>1818</v>
      </c>
      <c r="X49" s="163" t="s">
        <v>2504</v>
      </c>
      <c r="Y49" s="163">
        <v>24</v>
      </c>
    </row>
    <row r="50" spans="1:25" s="163" customFormat="1" ht="43.5" hidden="1">
      <c r="A50" s="39"/>
      <c r="B50" s="283" t="s">
        <v>58</v>
      </c>
      <c r="C50" s="283" t="s">
        <v>2511</v>
      </c>
      <c r="D50" s="283" t="s">
        <v>2479</v>
      </c>
      <c r="E50" s="186" t="s">
        <v>500</v>
      </c>
      <c r="F50" s="186" t="s">
        <v>57</v>
      </c>
      <c r="G50" s="186" t="s">
        <v>501</v>
      </c>
      <c r="H50" s="186" t="s">
        <v>2482</v>
      </c>
      <c r="I50" s="186" t="s">
        <v>2483</v>
      </c>
      <c r="J50" s="186"/>
      <c r="K50" s="284"/>
      <c r="L50" s="186"/>
      <c r="M50" s="186"/>
      <c r="N50" s="186"/>
      <c r="O50" s="186"/>
      <c r="P50" s="39"/>
      <c r="Q50" s="39"/>
      <c r="R50" s="39"/>
      <c r="S50" s="39"/>
      <c r="T50" s="39"/>
      <c r="V50" s="400"/>
      <c r="W50" s="163" t="s">
        <v>2504</v>
      </c>
      <c r="X50" s="163" t="s">
        <v>2593</v>
      </c>
    </row>
    <row r="51" spans="1:25" s="163" customFormat="1" ht="42" customHeight="1">
      <c r="A51" s="39">
        <v>37</v>
      </c>
      <c r="B51" s="283" t="s">
        <v>58</v>
      </c>
      <c r="C51" s="283" t="s">
        <v>1860</v>
      </c>
      <c r="D51" s="283" t="s">
        <v>1861</v>
      </c>
      <c r="E51" s="186" t="s">
        <v>1862</v>
      </c>
      <c r="F51" s="186" t="s">
        <v>57</v>
      </c>
      <c r="G51" s="186" t="s">
        <v>1863</v>
      </c>
      <c r="H51" s="186" t="s">
        <v>1864</v>
      </c>
      <c r="I51" s="186" t="s">
        <v>1865</v>
      </c>
      <c r="J51" s="39" t="s">
        <v>3651</v>
      </c>
      <c r="K51" s="284">
        <v>41</v>
      </c>
      <c r="L51" s="453" t="s">
        <v>3744</v>
      </c>
      <c r="M51" s="186"/>
      <c r="N51" s="186"/>
      <c r="O51" s="186"/>
      <c r="P51" s="186"/>
      <c r="Q51" s="284" t="s">
        <v>50</v>
      </c>
      <c r="R51" s="186"/>
      <c r="S51" s="284" t="s">
        <v>50</v>
      </c>
      <c r="T51" s="186"/>
      <c r="U51" s="163" t="s">
        <v>1803</v>
      </c>
      <c r="V51" s="400">
        <v>4000</v>
      </c>
      <c r="W51" s="163" t="s">
        <v>2566</v>
      </c>
    </row>
    <row r="52" spans="1:25" s="163" customFormat="1" ht="65.25" hidden="1">
      <c r="A52" s="39"/>
      <c r="B52" s="283" t="s">
        <v>58</v>
      </c>
      <c r="C52" s="283" t="s">
        <v>1866</v>
      </c>
      <c r="D52" s="283" t="s">
        <v>1867</v>
      </c>
      <c r="E52" s="186" t="s">
        <v>1862</v>
      </c>
      <c r="F52" s="186" t="s">
        <v>57</v>
      </c>
      <c r="G52" s="186" t="s">
        <v>1868</v>
      </c>
      <c r="H52" s="186" t="s">
        <v>1869</v>
      </c>
      <c r="I52" s="186" t="s">
        <v>1870</v>
      </c>
      <c r="J52" s="186"/>
      <c r="K52" s="284"/>
      <c r="L52" s="186"/>
      <c r="M52" s="186"/>
      <c r="N52" s="186"/>
      <c r="O52" s="186"/>
      <c r="P52" s="186"/>
      <c r="Q52" s="284" t="s">
        <v>50</v>
      </c>
      <c r="R52" s="186"/>
      <c r="S52" s="284" t="s">
        <v>50</v>
      </c>
      <c r="T52" s="186"/>
      <c r="V52" s="400"/>
      <c r="W52" s="163" t="s">
        <v>2566</v>
      </c>
      <c r="X52" s="163" t="s">
        <v>3503</v>
      </c>
    </row>
    <row r="53" spans="1:25" s="163" customFormat="1" ht="43.5">
      <c r="A53" s="39">
        <v>38</v>
      </c>
      <c r="B53" s="283" t="s">
        <v>45</v>
      </c>
      <c r="C53" s="283" t="s">
        <v>3508</v>
      </c>
      <c r="D53" s="283" t="s">
        <v>3509</v>
      </c>
      <c r="E53" s="186" t="s">
        <v>3510</v>
      </c>
      <c r="F53" s="186" t="s">
        <v>57</v>
      </c>
      <c r="G53" s="186" t="s">
        <v>1716</v>
      </c>
      <c r="H53" s="186" t="s">
        <v>3511</v>
      </c>
      <c r="I53" s="186" t="s">
        <v>3745</v>
      </c>
      <c r="J53" s="186" t="s">
        <v>3746</v>
      </c>
      <c r="K53" s="284">
        <v>50</v>
      </c>
      <c r="L53" s="186"/>
      <c r="M53" s="186"/>
      <c r="N53" s="186"/>
      <c r="O53" s="186"/>
      <c r="P53" s="39"/>
      <c r="Q53" s="39"/>
      <c r="R53" s="187" t="s">
        <v>50</v>
      </c>
      <c r="S53" s="187" t="s">
        <v>50</v>
      </c>
      <c r="T53" s="39"/>
      <c r="U53" s="163" t="s">
        <v>1801</v>
      </c>
      <c r="V53" s="400">
        <v>4000</v>
      </c>
    </row>
    <row r="54" spans="1:25" s="163" customFormat="1" ht="43.5">
      <c r="A54" s="39">
        <v>39</v>
      </c>
      <c r="B54" s="283" t="s">
        <v>58</v>
      </c>
      <c r="C54" s="283" t="s">
        <v>3545</v>
      </c>
      <c r="D54" s="283" t="s">
        <v>3546</v>
      </c>
      <c r="E54" s="186" t="s">
        <v>3547</v>
      </c>
      <c r="F54" s="186" t="s">
        <v>57</v>
      </c>
      <c r="G54" s="186" t="s">
        <v>3548</v>
      </c>
      <c r="H54" s="186" t="s">
        <v>3549</v>
      </c>
      <c r="I54" s="186" t="s">
        <v>3747</v>
      </c>
      <c r="J54" s="186" t="s">
        <v>2572</v>
      </c>
      <c r="K54" s="284">
        <v>46</v>
      </c>
      <c r="L54" s="186"/>
      <c r="M54" s="186"/>
      <c r="N54" s="186"/>
      <c r="O54" s="186"/>
      <c r="P54" s="39"/>
      <c r="Q54" s="39"/>
      <c r="R54" s="187" t="s">
        <v>50</v>
      </c>
      <c r="S54" s="187" t="s">
        <v>50</v>
      </c>
      <c r="T54" s="39"/>
      <c r="U54" s="163" t="s">
        <v>1801</v>
      </c>
      <c r="V54" s="400">
        <v>4000</v>
      </c>
      <c r="Y54" s="163">
        <v>25</v>
      </c>
    </row>
    <row r="55" spans="1:25" s="163" customFormat="1" ht="43.5">
      <c r="A55" s="39">
        <v>40</v>
      </c>
      <c r="B55" s="283" t="s">
        <v>58</v>
      </c>
      <c r="C55" s="283" t="s">
        <v>3550</v>
      </c>
      <c r="D55" s="283" t="s">
        <v>3551</v>
      </c>
      <c r="E55" s="186" t="s">
        <v>3547</v>
      </c>
      <c r="F55" s="186" t="s">
        <v>57</v>
      </c>
      <c r="G55" s="186" t="s">
        <v>3548</v>
      </c>
      <c r="H55" s="186" t="s">
        <v>3552</v>
      </c>
      <c r="I55" s="186"/>
      <c r="J55" s="186"/>
      <c r="K55" s="284"/>
      <c r="L55" s="186"/>
      <c r="M55" s="186"/>
      <c r="N55" s="186"/>
      <c r="O55" s="284" t="s">
        <v>2559</v>
      </c>
      <c r="P55" s="402"/>
      <c r="Q55" s="402"/>
      <c r="R55" s="401" t="s">
        <v>50</v>
      </c>
      <c r="S55" s="401" t="s">
        <v>50</v>
      </c>
      <c r="T55" s="402"/>
      <c r="V55" s="400"/>
    </row>
    <row r="56" spans="1:25" s="163" customFormat="1" ht="43.5">
      <c r="A56" s="402">
        <v>41</v>
      </c>
      <c r="B56" s="444" t="s">
        <v>58</v>
      </c>
      <c r="C56" s="382" t="s">
        <v>2869</v>
      </c>
      <c r="D56" s="449" t="s">
        <v>2870</v>
      </c>
      <c r="E56" s="152" t="s">
        <v>3362</v>
      </c>
      <c r="F56" s="335" t="s">
        <v>57</v>
      </c>
      <c r="G56" s="152" t="s">
        <v>3709</v>
      </c>
      <c r="H56" s="152" t="s">
        <v>3710</v>
      </c>
      <c r="I56" s="152" t="s">
        <v>3711</v>
      </c>
      <c r="J56" s="152" t="s">
        <v>2572</v>
      </c>
      <c r="K56" s="335">
        <v>51</v>
      </c>
      <c r="L56" s="152"/>
      <c r="M56" s="152" t="s">
        <v>3672</v>
      </c>
      <c r="N56" s="152"/>
      <c r="O56" s="152"/>
      <c r="U56" s="163" t="s">
        <v>1803</v>
      </c>
      <c r="V56" s="400">
        <v>4000</v>
      </c>
      <c r="W56" s="163">
        <v>13</v>
      </c>
      <c r="Y56" s="163">
        <v>26</v>
      </c>
    </row>
    <row r="57" spans="1:25">
      <c r="B57" s="365"/>
      <c r="C57" s="365"/>
      <c r="D57" s="365"/>
      <c r="E57" s="365"/>
      <c r="F57" s="365"/>
      <c r="G57" s="365"/>
      <c r="H57" s="365"/>
      <c r="I57" s="365"/>
      <c r="J57" s="365"/>
      <c r="K57" s="365"/>
      <c r="L57" s="365"/>
      <c r="M57" s="365"/>
      <c r="N57" s="365"/>
      <c r="O57" s="365"/>
      <c r="V57" s="416"/>
    </row>
    <row r="58" spans="1:25">
      <c r="B58" s="365"/>
      <c r="C58" s="365"/>
      <c r="D58" s="365"/>
      <c r="E58" s="365"/>
      <c r="F58" s="365"/>
      <c r="G58" s="365"/>
      <c r="H58" s="365"/>
      <c r="I58" s="365"/>
      <c r="J58" s="365"/>
      <c r="K58" s="365">
        <f>SUM(K7:K56)</f>
        <v>1472</v>
      </c>
      <c r="L58" s="365"/>
      <c r="M58" s="365"/>
      <c r="N58" s="365"/>
      <c r="O58" s="365"/>
      <c r="V58" s="416"/>
    </row>
    <row r="59" spans="1:25">
      <c r="B59" s="365"/>
      <c r="C59" s="365"/>
      <c r="D59" s="365"/>
      <c r="E59" s="365" t="s">
        <v>4600</v>
      </c>
      <c r="F59" s="365"/>
      <c r="G59" s="365"/>
      <c r="H59" s="365"/>
      <c r="I59" s="365"/>
      <c r="J59" s="365"/>
      <c r="K59" s="365"/>
      <c r="L59" s="365">
        <f>SUM(K58/32)</f>
        <v>46</v>
      </c>
      <c r="M59" s="365"/>
      <c r="N59" s="365"/>
      <c r="O59" s="365"/>
      <c r="V59" s="416"/>
    </row>
    <row r="60" spans="1:25">
      <c r="B60" s="365"/>
      <c r="C60" s="365"/>
      <c r="D60" s="365"/>
      <c r="E60" s="365"/>
      <c r="F60" s="365"/>
      <c r="G60" s="365"/>
      <c r="H60" s="365"/>
      <c r="I60" s="365"/>
      <c r="J60" s="365"/>
      <c r="K60" s="365"/>
      <c r="L60" s="365"/>
      <c r="M60" s="365"/>
      <c r="N60" s="365"/>
      <c r="O60" s="365"/>
      <c r="V60" s="416"/>
    </row>
    <row r="61" spans="1:25">
      <c r="A61" s="574" t="s">
        <v>3602</v>
      </c>
      <c r="B61" s="574"/>
      <c r="C61" s="574"/>
      <c r="D61" s="574"/>
      <c r="E61" s="574"/>
      <c r="F61" s="574"/>
      <c r="G61" s="574"/>
      <c r="H61" s="574"/>
      <c r="I61" s="574"/>
      <c r="J61" s="574"/>
      <c r="K61" s="574"/>
      <c r="L61" s="574"/>
      <c r="M61" s="574"/>
      <c r="N61" s="574"/>
      <c r="O61" s="574"/>
      <c r="V61" s="416"/>
    </row>
    <row r="62" spans="1:25">
      <c r="B62" s="365"/>
      <c r="C62" s="365"/>
      <c r="D62" s="365"/>
      <c r="E62" s="365"/>
      <c r="F62" s="365"/>
      <c r="G62" s="365"/>
      <c r="H62" s="365"/>
      <c r="I62" s="365"/>
      <c r="J62" s="365"/>
      <c r="K62" s="365"/>
      <c r="L62" s="365"/>
      <c r="M62" s="365"/>
      <c r="N62" s="365"/>
      <c r="O62" s="365"/>
      <c r="V62" s="416"/>
    </row>
    <row r="63" spans="1:25">
      <c r="B63" s="365"/>
      <c r="C63" s="365"/>
      <c r="D63" s="365"/>
      <c r="E63" s="365"/>
      <c r="F63" s="365"/>
      <c r="G63" s="365"/>
      <c r="H63" s="365"/>
      <c r="I63" s="365"/>
      <c r="J63" s="365"/>
      <c r="K63" s="365"/>
      <c r="L63" s="365"/>
      <c r="M63" s="365"/>
      <c r="N63" s="365"/>
      <c r="O63" s="365"/>
      <c r="V63" s="416"/>
    </row>
    <row r="64" spans="1:25">
      <c r="B64" s="365"/>
      <c r="C64" s="365"/>
      <c r="D64" s="365"/>
      <c r="E64" s="365"/>
      <c r="F64" s="365"/>
      <c r="G64" s="365"/>
      <c r="H64" s="365"/>
      <c r="I64" s="365"/>
      <c r="J64" s="365"/>
      <c r="K64" s="365"/>
      <c r="L64" s="365"/>
      <c r="M64" s="365"/>
      <c r="N64" s="365"/>
      <c r="O64" s="365"/>
      <c r="V64" s="416"/>
    </row>
    <row r="65" spans="2:22">
      <c r="B65" s="365"/>
      <c r="C65" s="365"/>
      <c r="D65" s="365"/>
      <c r="E65" s="365"/>
      <c r="F65" s="365"/>
      <c r="G65" s="365"/>
      <c r="H65" s="365"/>
      <c r="I65" s="365"/>
      <c r="J65" s="365"/>
      <c r="K65" s="365"/>
      <c r="L65" s="365"/>
      <c r="M65" s="365"/>
      <c r="N65" s="365"/>
      <c r="O65" s="365"/>
      <c r="V65" s="416"/>
    </row>
    <row r="66" spans="2:22">
      <c r="B66" s="365"/>
      <c r="C66" s="365"/>
      <c r="D66" s="365"/>
      <c r="E66" s="365"/>
      <c r="F66" s="365"/>
      <c r="G66" s="365"/>
      <c r="H66" s="365"/>
      <c r="I66" s="365"/>
      <c r="J66" s="365"/>
      <c r="K66" s="365"/>
      <c r="L66" s="365"/>
      <c r="M66" s="365"/>
      <c r="N66" s="365"/>
      <c r="O66" s="365"/>
      <c r="V66" s="416"/>
    </row>
    <row r="67" spans="2:22">
      <c r="B67" s="365"/>
      <c r="C67" s="365"/>
      <c r="D67" s="365"/>
      <c r="E67" s="365"/>
      <c r="F67" s="365"/>
      <c r="G67" s="365"/>
      <c r="H67" s="365"/>
      <c r="I67" s="365"/>
      <c r="J67" s="365"/>
      <c r="K67" s="365"/>
      <c r="L67" s="365"/>
      <c r="M67" s="365"/>
      <c r="N67" s="365"/>
      <c r="O67" s="365"/>
      <c r="V67" s="416"/>
    </row>
    <row r="68" spans="2:22">
      <c r="B68" s="365"/>
      <c r="C68" s="365"/>
      <c r="D68" s="365"/>
      <c r="E68" s="365"/>
      <c r="F68" s="365"/>
      <c r="G68" s="365"/>
      <c r="H68" s="365"/>
      <c r="I68" s="365"/>
      <c r="J68" s="365"/>
      <c r="K68" s="365"/>
      <c r="L68" s="365"/>
      <c r="M68" s="365"/>
      <c r="N68" s="365"/>
      <c r="O68" s="365"/>
      <c r="V68" s="416"/>
    </row>
    <row r="69" spans="2:22">
      <c r="B69" s="365"/>
      <c r="C69" s="365"/>
      <c r="D69" s="365"/>
      <c r="E69" s="365"/>
      <c r="F69" s="365"/>
      <c r="G69" s="365"/>
      <c r="H69" s="365"/>
      <c r="I69" s="365"/>
      <c r="J69" s="365"/>
      <c r="K69" s="365"/>
      <c r="L69" s="365"/>
      <c r="M69" s="365"/>
      <c r="N69" s="365"/>
      <c r="O69" s="365"/>
      <c r="V69" s="416"/>
    </row>
    <row r="70" spans="2:22">
      <c r="V70" s="416"/>
    </row>
    <row r="71" spans="2:22">
      <c r="V71" s="416">
        <f>SUM(V7:V70)</f>
        <v>132000</v>
      </c>
    </row>
    <row r="72" spans="2:22">
      <c r="V72" s="416"/>
    </row>
    <row r="73" spans="2:22">
      <c r="F73" s="46" t="s">
        <v>1806</v>
      </c>
    </row>
    <row r="75" spans="2:22">
      <c r="F75" s="46" t="s">
        <v>10</v>
      </c>
      <c r="G75" s="212">
        <f>SUM(A56*4000)</f>
        <v>164000</v>
      </c>
    </row>
    <row r="76" spans="2:22">
      <c r="F76" s="46" t="s">
        <v>2503</v>
      </c>
      <c r="G76" s="416">
        <f>SUM(V71)</f>
        <v>132000</v>
      </c>
    </row>
    <row r="77" spans="2:22">
      <c r="F77" s="46" t="s">
        <v>1091</v>
      </c>
      <c r="G77" s="416">
        <f>SUM(G75-G76)</f>
        <v>32000</v>
      </c>
    </row>
  </sheetData>
  <mergeCells count="22">
    <mergeCell ref="M4:O4"/>
    <mergeCell ref="N5:N6"/>
    <mergeCell ref="O5:O6"/>
    <mergeCell ref="U5:U6"/>
    <mergeCell ref="V5:V6"/>
    <mergeCell ref="M5:M6"/>
    <mergeCell ref="A61:O61"/>
    <mergeCell ref="P5:R5"/>
    <mergeCell ref="S5:T5"/>
    <mergeCell ref="A1:T1"/>
    <mergeCell ref="A2:T2"/>
    <mergeCell ref="A3:T3"/>
    <mergeCell ref="A5:A6"/>
    <mergeCell ref="B5:D6"/>
    <mergeCell ref="E5:E6"/>
    <mergeCell ref="F5:F6"/>
    <mergeCell ref="G5:G6"/>
    <mergeCell ref="H5:H6"/>
    <mergeCell ref="I5:I6"/>
    <mergeCell ref="J5:J6"/>
    <mergeCell ref="K5:K6"/>
    <mergeCell ref="L5:L6"/>
  </mergeCells>
  <hyperlinks>
    <hyperlink ref="L11" r:id="rId1"/>
    <hyperlink ref="L12" r:id="rId2"/>
    <hyperlink ref="L13" r:id="rId3"/>
    <hyperlink ref="L14" r:id="rId4"/>
    <hyperlink ref="L16" r:id="rId5"/>
    <hyperlink ref="L18" r:id="rId6"/>
    <hyperlink ref="L20" r:id="rId7"/>
    <hyperlink ref="L21" r:id="rId8"/>
    <hyperlink ref="L22" r:id="rId9"/>
    <hyperlink ref="L23" r:id="rId10"/>
    <hyperlink ref="L30" r:id="rId11"/>
    <hyperlink ref="L38" r:id="rId12"/>
    <hyperlink ref="L40" r:id="rId13"/>
    <hyperlink ref="L46" r:id="rId14"/>
    <hyperlink ref="L47" r:id="rId15"/>
    <hyperlink ref="L48" r:id="rId16"/>
    <hyperlink ref="L49" r:id="rId17"/>
    <hyperlink ref="L51" r:id="rId18"/>
    <hyperlink ref="L7" r:id="rId19"/>
    <hyperlink ref="L25" r:id="rId20"/>
  </hyperlinks>
  <printOptions horizontalCentered="1"/>
  <pageMargins left="0.11811023622047245" right="0.11811023622047245" top="0.74803149606299213" bottom="0.74803149606299213" header="0.31496062992125984" footer="0.31496062992125984"/>
  <pageSetup paperSize="9" scale="75" orientation="landscape" r:id="rId21"/>
  <headerFooter>
    <oddHeader>&amp;A</oddHeader>
    <oddFooter>หน้าที่ &amp;P จาก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AA83"/>
  <sheetViews>
    <sheetView topLeftCell="A41" zoomScale="75" zoomScaleNormal="75" workbookViewId="0">
      <selection activeCell="C126" sqref="C126"/>
    </sheetView>
  </sheetViews>
  <sheetFormatPr defaultRowHeight="21.75"/>
  <cols>
    <col min="1" max="2" width="3.875" style="374" customWidth="1"/>
    <col min="3" max="3" width="6.125" style="374" customWidth="1"/>
    <col min="4" max="4" width="8.75" style="374" customWidth="1"/>
    <col min="5" max="5" width="9" style="374"/>
    <col min="6" max="6" width="15" style="374" customWidth="1"/>
    <col min="7" max="7" width="7.25" style="374" customWidth="1"/>
    <col min="8" max="8" width="18.125" style="374" customWidth="1"/>
    <col min="9" max="9" width="21.625" style="374" customWidth="1"/>
    <col min="10" max="10" width="10.625" style="374" customWidth="1"/>
    <col min="11" max="11" width="10.25" style="374" customWidth="1"/>
    <col min="12" max="12" width="5.625" style="374" customWidth="1"/>
    <col min="13" max="13" width="23.75" style="374" customWidth="1"/>
    <col min="14" max="14" width="10.75" style="374" customWidth="1"/>
    <col min="15" max="15" width="13.875" style="374" customWidth="1"/>
    <col min="16" max="16" width="16.25" style="374" customWidth="1"/>
    <col min="17" max="17" width="6.125" style="374" hidden="1" customWidth="1"/>
    <col min="18" max="18" width="7" style="374" hidden="1" customWidth="1"/>
    <col min="19" max="19" width="5.75" style="374" hidden="1" customWidth="1"/>
    <col min="20" max="20" width="5.875" style="374" hidden="1" customWidth="1"/>
    <col min="21" max="21" width="6.25" style="374" hidden="1" customWidth="1"/>
    <col min="22" max="22" width="9" style="374" customWidth="1"/>
    <col min="23" max="16384" width="9" style="374"/>
  </cols>
  <sheetData>
    <row r="1" spans="1:25" s="417" customFormat="1" ht="21">
      <c r="A1" s="574" t="s">
        <v>791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</row>
    <row r="2" spans="1:25" s="417" customFormat="1" ht="21">
      <c r="A2" s="574" t="s">
        <v>1410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</row>
    <row r="3" spans="1:25" s="417" customFormat="1" ht="21">
      <c r="A3" s="574" t="s">
        <v>1263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</row>
    <row r="4" spans="1:25">
      <c r="M4" s="591" t="s">
        <v>3603</v>
      </c>
      <c r="N4" s="591"/>
      <c r="O4" s="591"/>
      <c r="P4" s="591"/>
    </row>
    <row r="5" spans="1:25" s="419" customFormat="1" ht="20.25" customHeight="1">
      <c r="A5" s="586" t="s">
        <v>2</v>
      </c>
      <c r="B5" s="586" t="s">
        <v>182</v>
      </c>
      <c r="C5" s="580" t="s">
        <v>34</v>
      </c>
      <c r="D5" s="581"/>
      <c r="E5" s="582"/>
      <c r="F5" s="586" t="s">
        <v>1558</v>
      </c>
      <c r="G5" s="586" t="s">
        <v>35</v>
      </c>
      <c r="H5" s="586" t="s">
        <v>36</v>
      </c>
      <c r="I5" s="586" t="s">
        <v>37</v>
      </c>
      <c r="J5" s="586" t="s">
        <v>123</v>
      </c>
      <c r="K5" s="586" t="s">
        <v>3599</v>
      </c>
      <c r="L5" s="586" t="s">
        <v>2442</v>
      </c>
      <c r="M5" s="586" t="s">
        <v>3600</v>
      </c>
      <c r="N5" s="586" t="s">
        <v>3601</v>
      </c>
      <c r="O5" s="586" t="s">
        <v>2443</v>
      </c>
      <c r="P5" s="586" t="s">
        <v>140</v>
      </c>
      <c r="Q5" s="593" t="s">
        <v>38</v>
      </c>
      <c r="R5" s="594"/>
      <c r="S5" s="595"/>
      <c r="T5" s="594" t="s">
        <v>42</v>
      </c>
      <c r="U5" s="595"/>
      <c r="V5" s="418" t="s">
        <v>1789</v>
      </c>
      <c r="W5" s="418" t="s">
        <v>1799</v>
      </c>
      <c r="X5" s="418"/>
      <c r="Y5" s="418"/>
    </row>
    <row r="6" spans="1:25" s="419" customFormat="1" ht="62.25" customHeight="1">
      <c r="A6" s="587"/>
      <c r="B6" s="587"/>
      <c r="C6" s="583"/>
      <c r="D6" s="584"/>
      <c r="E6" s="585"/>
      <c r="F6" s="587"/>
      <c r="G6" s="587"/>
      <c r="H6" s="587"/>
      <c r="I6" s="587"/>
      <c r="J6" s="587"/>
      <c r="K6" s="587"/>
      <c r="L6" s="587"/>
      <c r="M6" s="587"/>
      <c r="N6" s="587"/>
      <c r="O6" s="587"/>
      <c r="P6" s="587"/>
      <c r="Q6" s="420" t="s">
        <v>39</v>
      </c>
      <c r="R6" s="420" t="s">
        <v>40</v>
      </c>
      <c r="S6" s="421" t="s">
        <v>41</v>
      </c>
      <c r="T6" s="420" t="s">
        <v>43</v>
      </c>
      <c r="U6" s="421" t="s">
        <v>44</v>
      </c>
      <c r="V6" s="418"/>
      <c r="W6" s="418"/>
      <c r="X6" s="418"/>
      <c r="Y6" s="418"/>
    </row>
    <row r="7" spans="1:25" s="163" customFormat="1" ht="42" customHeight="1">
      <c r="A7" s="422">
        <v>1</v>
      </c>
      <c r="B7" s="422">
        <v>33</v>
      </c>
      <c r="C7" s="422" t="s">
        <v>58</v>
      </c>
      <c r="D7" s="291" t="s">
        <v>1421</v>
      </c>
      <c r="E7" s="291" t="s">
        <v>1422</v>
      </c>
      <c r="F7" s="290" t="s">
        <v>479</v>
      </c>
      <c r="G7" s="290" t="s">
        <v>57</v>
      </c>
      <c r="H7" s="290" t="s">
        <v>1189</v>
      </c>
      <c r="I7" s="290" t="s">
        <v>1423</v>
      </c>
      <c r="J7" s="290" t="s">
        <v>1424</v>
      </c>
      <c r="K7" s="292" t="s">
        <v>3625</v>
      </c>
      <c r="L7" s="292"/>
      <c r="M7" s="290"/>
      <c r="N7" s="290"/>
      <c r="O7" s="290"/>
      <c r="P7" s="290"/>
      <c r="Q7" s="292"/>
      <c r="R7" s="290"/>
      <c r="S7" s="292" t="s">
        <v>50</v>
      </c>
      <c r="T7" s="292"/>
      <c r="U7" s="292" t="s">
        <v>50</v>
      </c>
      <c r="V7" s="285" t="s">
        <v>1803</v>
      </c>
      <c r="W7" s="286">
        <v>5000</v>
      </c>
      <c r="X7" s="285"/>
      <c r="Y7" s="285">
        <v>1</v>
      </c>
    </row>
    <row r="8" spans="1:25" s="163" customFormat="1" ht="42" customHeight="1">
      <c r="A8" s="360">
        <v>2</v>
      </c>
      <c r="B8" s="360">
        <v>33</v>
      </c>
      <c r="C8" s="360" t="s">
        <v>58</v>
      </c>
      <c r="D8" s="283" t="s">
        <v>1432</v>
      </c>
      <c r="E8" s="283" t="s">
        <v>1433</v>
      </c>
      <c r="F8" s="186" t="s">
        <v>479</v>
      </c>
      <c r="G8" s="186" t="s">
        <v>57</v>
      </c>
      <c r="H8" s="186" t="s">
        <v>720</v>
      </c>
      <c r="I8" s="186" t="s">
        <v>1434</v>
      </c>
      <c r="J8" s="186" t="s">
        <v>1435</v>
      </c>
      <c r="K8" s="284" t="s">
        <v>3625</v>
      </c>
      <c r="L8" s="284">
        <v>55</v>
      </c>
      <c r="M8" s="454" t="s">
        <v>3626</v>
      </c>
      <c r="N8" s="186"/>
      <c r="O8" s="186"/>
      <c r="P8" s="186"/>
      <c r="Q8" s="186"/>
      <c r="R8" s="284"/>
      <c r="S8" s="284" t="s">
        <v>50</v>
      </c>
      <c r="T8" s="284"/>
      <c r="U8" s="284" t="s">
        <v>50</v>
      </c>
      <c r="V8" s="285" t="s">
        <v>1801</v>
      </c>
      <c r="W8" s="286">
        <v>5000</v>
      </c>
      <c r="X8" s="285"/>
      <c r="Y8" s="285">
        <v>2</v>
      </c>
    </row>
    <row r="9" spans="1:25" s="163" customFormat="1" ht="43.5">
      <c r="A9" s="360">
        <v>3</v>
      </c>
      <c r="B9" s="360">
        <v>33</v>
      </c>
      <c r="C9" s="360" t="s">
        <v>54</v>
      </c>
      <c r="D9" s="283" t="s">
        <v>1449</v>
      </c>
      <c r="E9" s="283" t="s">
        <v>1450</v>
      </c>
      <c r="F9" s="186" t="s">
        <v>479</v>
      </c>
      <c r="G9" s="186" t="s">
        <v>57</v>
      </c>
      <c r="H9" s="186" t="s">
        <v>720</v>
      </c>
      <c r="I9" s="186" t="s">
        <v>1451</v>
      </c>
      <c r="J9" s="186" t="s">
        <v>722</v>
      </c>
      <c r="K9" s="284" t="s">
        <v>3627</v>
      </c>
      <c r="L9" s="284">
        <v>52</v>
      </c>
      <c r="M9" s="454" t="s">
        <v>3628</v>
      </c>
      <c r="N9" s="186"/>
      <c r="O9" s="186"/>
      <c r="P9" s="186"/>
      <c r="Q9" s="186"/>
      <c r="R9" s="284"/>
      <c r="S9" s="284" t="s">
        <v>50</v>
      </c>
      <c r="T9" s="284"/>
      <c r="U9" s="284" t="s">
        <v>50</v>
      </c>
      <c r="V9" s="285" t="s">
        <v>1801</v>
      </c>
      <c r="W9" s="286">
        <v>5000</v>
      </c>
      <c r="X9" s="285"/>
      <c r="Y9" s="285"/>
    </row>
    <row r="10" spans="1:25" s="163" customFormat="1" ht="43.5" customHeight="1">
      <c r="A10" s="360">
        <v>4</v>
      </c>
      <c r="B10" s="360"/>
      <c r="C10" s="360" t="s">
        <v>58</v>
      </c>
      <c r="D10" s="283" t="s">
        <v>1483</v>
      </c>
      <c r="E10" s="283" t="s">
        <v>1484</v>
      </c>
      <c r="F10" s="186" t="s">
        <v>332</v>
      </c>
      <c r="G10" s="186" t="s">
        <v>57</v>
      </c>
      <c r="H10" s="186" t="s">
        <v>338</v>
      </c>
      <c r="I10" s="186" t="s">
        <v>339</v>
      </c>
      <c r="J10" s="186" t="s">
        <v>1485</v>
      </c>
      <c r="K10" s="284" t="s">
        <v>3629</v>
      </c>
      <c r="L10" s="284">
        <v>53</v>
      </c>
      <c r="M10" s="454" t="s">
        <v>3630</v>
      </c>
      <c r="N10" s="186"/>
      <c r="O10" s="186"/>
      <c r="P10" s="186"/>
      <c r="Q10" s="186"/>
      <c r="R10" s="284"/>
      <c r="S10" s="284" t="s">
        <v>50</v>
      </c>
      <c r="T10" s="284"/>
      <c r="U10" s="284" t="s">
        <v>50</v>
      </c>
      <c r="V10" s="285" t="s">
        <v>1803</v>
      </c>
      <c r="W10" s="286">
        <v>5000</v>
      </c>
      <c r="X10" s="285"/>
      <c r="Y10" s="285">
        <v>3</v>
      </c>
    </row>
    <row r="11" spans="1:25" s="163" customFormat="1" ht="41.25" customHeight="1">
      <c r="A11" s="360">
        <v>5</v>
      </c>
      <c r="B11" s="360"/>
      <c r="C11" s="360" t="s">
        <v>58</v>
      </c>
      <c r="D11" s="283" t="s">
        <v>1486</v>
      </c>
      <c r="E11" s="283" t="s">
        <v>1487</v>
      </c>
      <c r="F11" s="186" t="s">
        <v>332</v>
      </c>
      <c r="G11" s="186" t="s">
        <v>57</v>
      </c>
      <c r="H11" s="186" t="s">
        <v>338</v>
      </c>
      <c r="I11" s="186" t="s">
        <v>339</v>
      </c>
      <c r="J11" s="186" t="s">
        <v>1488</v>
      </c>
      <c r="K11" s="284" t="s">
        <v>3631</v>
      </c>
      <c r="L11" s="284">
        <v>54</v>
      </c>
      <c r="M11" s="454" t="s">
        <v>3632</v>
      </c>
      <c r="N11" s="186"/>
      <c r="O11" s="186"/>
      <c r="P11" s="186"/>
      <c r="Q11" s="186"/>
      <c r="R11" s="284"/>
      <c r="S11" s="284" t="s">
        <v>50</v>
      </c>
      <c r="T11" s="284"/>
      <c r="U11" s="284" t="s">
        <v>50</v>
      </c>
      <c r="V11" s="285" t="s">
        <v>1803</v>
      </c>
      <c r="W11" s="286">
        <v>5000</v>
      </c>
      <c r="X11" s="285"/>
      <c r="Y11" s="285">
        <v>4</v>
      </c>
    </row>
    <row r="12" spans="1:25" s="163" customFormat="1" ht="45" customHeight="1">
      <c r="A12" s="360">
        <v>6</v>
      </c>
      <c r="B12" s="360"/>
      <c r="C12" s="360" t="s">
        <v>58</v>
      </c>
      <c r="D12" s="283" t="s">
        <v>1489</v>
      </c>
      <c r="E12" s="283" t="s">
        <v>2031</v>
      </c>
      <c r="F12" s="186" t="s">
        <v>327</v>
      </c>
      <c r="G12" s="186" t="s">
        <v>57</v>
      </c>
      <c r="H12" s="186" t="s">
        <v>691</v>
      </c>
      <c r="I12" s="186"/>
      <c r="J12" s="186" t="s">
        <v>1490</v>
      </c>
      <c r="K12" s="284" t="s">
        <v>3633</v>
      </c>
      <c r="L12" s="284">
        <v>56</v>
      </c>
      <c r="M12" s="454" t="s">
        <v>3634</v>
      </c>
      <c r="N12" s="186"/>
      <c r="O12" s="186"/>
      <c r="P12" s="186"/>
      <c r="Q12" s="186"/>
      <c r="R12" s="284"/>
      <c r="S12" s="284" t="s">
        <v>50</v>
      </c>
      <c r="T12" s="284"/>
      <c r="U12" s="284" t="s">
        <v>50</v>
      </c>
      <c r="V12" s="285" t="s">
        <v>1801</v>
      </c>
      <c r="W12" s="286">
        <v>5000</v>
      </c>
      <c r="X12" s="285" t="s">
        <v>2030</v>
      </c>
      <c r="Y12" s="285">
        <v>5</v>
      </c>
    </row>
    <row r="13" spans="1:25" s="163" customFormat="1" ht="42" customHeight="1">
      <c r="A13" s="360">
        <v>7</v>
      </c>
      <c r="B13" s="360"/>
      <c r="C13" s="360" t="s">
        <v>58</v>
      </c>
      <c r="D13" s="283" t="s">
        <v>1491</v>
      </c>
      <c r="E13" s="283" t="s">
        <v>1492</v>
      </c>
      <c r="F13" s="186" t="s">
        <v>327</v>
      </c>
      <c r="G13" s="186" t="s">
        <v>57</v>
      </c>
      <c r="H13" s="186" t="s">
        <v>1493</v>
      </c>
      <c r="I13" s="186"/>
      <c r="J13" s="186" t="s">
        <v>1494</v>
      </c>
      <c r="K13" s="284" t="s">
        <v>3635</v>
      </c>
      <c r="L13" s="284">
        <v>41</v>
      </c>
      <c r="M13" s="454" t="s">
        <v>3636</v>
      </c>
      <c r="N13" s="186"/>
      <c r="O13" s="186"/>
      <c r="P13" s="186"/>
      <c r="Q13" s="186"/>
      <c r="R13" s="284"/>
      <c r="S13" s="284" t="s">
        <v>50</v>
      </c>
      <c r="T13" s="284"/>
      <c r="U13" s="284" t="s">
        <v>50</v>
      </c>
      <c r="V13" s="285" t="s">
        <v>1801</v>
      </c>
      <c r="W13" s="286">
        <v>5000</v>
      </c>
      <c r="X13" s="285"/>
      <c r="Y13" s="285"/>
    </row>
    <row r="14" spans="1:25" s="163" customFormat="1" ht="41.25" customHeight="1">
      <c r="A14" s="360">
        <v>8</v>
      </c>
      <c r="B14" s="360"/>
      <c r="C14" s="360" t="s">
        <v>58</v>
      </c>
      <c r="D14" s="283" t="s">
        <v>1499</v>
      </c>
      <c r="E14" s="283" t="s">
        <v>1500</v>
      </c>
      <c r="F14" s="186" t="s">
        <v>332</v>
      </c>
      <c r="G14" s="186" t="s">
        <v>57</v>
      </c>
      <c r="H14" s="186" t="s">
        <v>1501</v>
      </c>
      <c r="I14" s="186" t="s">
        <v>1502</v>
      </c>
      <c r="J14" s="186" t="s">
        <v>1503</v>
      </c>
      <c r="K14" s="284" t="s">
        <v>3635</v>
      </c>
      <c r="L14" s="284">
        <v>49</v>
      </c>
      <c r="M14" s="454" t="s">
        <v>3637</v>
      </c>
      <c r="N14" s="186"/>
      <c r="O14" s="186"/>
      <c r="P14" s="186"/>
      <c r="Q14" s="186"/>
      <c r="R14" s="284"/>
      <c r="S14" s="284" t="s">
        <v>50</v>
      </c>
      <c r="T14" s="284"/>
      <c r="U14" s="284" t="s">
        <v>50</v>
      </c>
      <c r="V14" s="285" t="s">
        <v>1801</v>
      </c>
      <c r="W14" s="286">
        <v>5000</v>
      </c>
      <c r="X14" s="285"/>
      <c r="Y14" s="285"/>
    </row>
    <row r="15" spans="1:25" s="163" customFormat="1" ht="45" customHeight="1">
      <c r="A15" s="360">
        <v>9</v>
      </c>
      <c r="B15" s="360">
        <v>23</v>
      </c>
      <c r="C15" s="360" t="s">
        <v>45</v>
      </c>
      <c r="D15" s="283" t="s">
        <v>1518</v>
      </c>
      <c r="E15" s="283" t="s">
        <v>1519</v>
      </c>
      <c r="F15" s="186" t="s">
        <v>367</v>
      </c>
      <c r="G15" s="186" t="s">
        <v>57</v>
      </c>
      <c r="H15" s="186" t="s">
        <v>1511</v>
      </c>
      <c r="I15" s="186" t="s">
        <v>1520</v>
      </c>
      <c r="J15" s="186" t="s">
        <v>1521</v>
      </c>
      <c r="K15" s="284" t="s">
        <v>3638</v>
      </c>
      <c r="L15" s="284">
        <v>55</v>
      </c>
      <c r="M15" s="186"/>
      <c r="N15" s="186"/>
      <c r="O15" s="186"/>
      <c r="P15" s="186"/>
      <c r="Q15" s="186"/>
      <c r="R15" s="284"/>
      <c r="S15" s="284" t="s">
        <v>50</v>
      </c>
      <c r="T15" s="284"/>
      <c r="U15" s="284" t="s">
        <v>50</v>
      </c>
      <c r="V15" s="285" t="s">
        <v>1801</v>
      </c>
      <c r="W15" s="286">
        <v>5000</v>
      </c>
      <c r="X15" s="285"/>
      <c r="Y15" s="285">
        <v>6</v>
      </c>
    </row>
    <row r="16" spans="1:25" s="163" customFormat="1" ht="45" customHeight="1">
      <c r="A16" s="360">
        <v>10</v>
      </c>
      <c r="B16" s="360">
        <v>23</v>
      </c>
      <c r="C16" s="360" t="s">
        <v>58</v>
      </c>
      <c r="D16" s="283" t="s">
        <v>1522</v>
      </c>
      <c r="E16" s="283" t="s">
        <v>1523</v>
      </c>
      <c r="F16" s="186" t="s">
        <v>367</v>
      </c>
      <c r="G16" s="186" t="s">
        <v>57</v>
      </c>
      <c r="H16" s="186" t="s">
        <v>1511</v>
      </c>
      <c r="I16" s="415" t="s">
        <v>1524</v>
      </c>
      <c r="J16" s="186" t="s">
        <v>1525</v>
      </c>
      <c r="K16" s="284" t="s">
        <v>3638</v>
      </c>
      <c r="L16" s="284">
        <v>50</v>
      </c>
      <c r="M16" s="454" t="s">
        <v>3639</v>
      </c>
      <c r="N16" s="186"/>
      <c r="O16" s="186"/>
      <c r="P16" s="186"/>
      <c r="Q16" s="186"/>
      <c r="R16" s="284"/>
      <c r="S16" s="284" t="s">
        <v>50</v>
      </c>
      <c r="T16" s="284"/>
      <c r="U16" s="284" t="s">
        <v>50</v>
      </c>
      <c r="V16" s="285" t="s">
        <v>1801</v>
      </c>
      <c r="W16" s="286">
        <v>5000</v>
      </c>
      <c r="X16" s="285"/>
      <c r="Y16" s="285">
        <v>7</v>
      </c>
    </row>
    <row r="17" spans="1:27" s="163" customFormat="1" ht="41.25" customHeight="1">
      <c r="A17" s="360">
        <v>11</v>
      </c>
      <c r="B17" s="360">
        <v>23</v>
      </c>
      <c r="C17" s="360" t="s">
        <v>58</v>
      </c>
      <c r="D17" s="283" t="s">
        <v>1533</v>
      </c>
      <c r="E17" s="283" t="s">
        <v>1534</v>
      </c>
      <c r="F17" s="186" t="s">
        <v>367</v>
      </c>
      <c r="G17" s="186" t="s">
        <v>57</v>
      </c>
      <c r="H17" s="186" t="s">
        <v>1511</v>
      </c>
      <c r="I17" s="186" t="s">
        <v>1535</v>
      </c>
      <c r="J17" s="186"/>
      <c r="K17" s="284" t="s">
        <v>3633</v>
      </c>
      <c r="L17" s="284">
        <v>52</v>
      </c>
      <c r="M17" s="186"/>
      <c r="N17" s="186"/>
      <c r="O17" s="186"/>
      <c r="P17" s="186"/>
      <c r="Q17" s="186"/>
      <c r="R17" s="284"/>
      <c r="S17" s="284" t="s">
        <v>50</v>
      </c>
      <c r="T17" s="284"/>
      <c r="U17" s="284" t="s">
        <v>50</v>
      </c>
      <c r="V17" s="285" t="s">
        <v>1801</v>
      </c>
      <c r="W17" s="286">
        <v>5000</v>
      </c>
      <c r="X17" s="285"/>
      <c r="Y17" s="285">
        <v>8</v>
      </c>
    </row>
    <row r="18" spans="1:27" s="163" customFormat="1" ht="42" customHeight="1">
      <c r="A18" s="360">
        <v>12</v>
      </c>
      <c r="B18" s="360">
        <v>23</v>
      </c>
      <c r="C18" s="360" t="s">
        <v>58</v>
      </c>
      <c r="D18" s="283" t="s">
        <v>1536</v>
      </c>
      <c r="E18" s="283" t="s">
        <v>1537</v>
      </c>
      <c r="F18" s="186" t="s">
        <v>367</v>
      </c>
      <c r="G18" s="186" t="s">
        <v>57</v>
      </c>
      <c r="H18" s="186" t="s">
        <v>1511</v>
      </c>
      <c r="I18" s="186" t="s">
        <v>1538</v>
      </c>
      <c r="J18" s="186" t="s">
        <v>1539</v>
      </c>
      <c r="K18" s="284" t="s">
        <v>3638</v>
      </c>
      <c r="L18" s="284">
        <v>51</v>
      </c>
      <c r="M18" s="186"/>
      <c r="N18" s="186"/>
      <c r="O18" s="186"/>
      <c r="P18" s="186"/>
      <c r="Q18" s="186"/>
      <c r="R18" s="284"/>
      <c r="S18" s="284" t="s">
        <v>50</v>
      </c>
      <c r="T18" s="284"/>
      <c r="U18" s="284" t="s">
        <v>50</v>
      </c>
      <c r="V18" s="285" t="s">
        <v>1801</v>
      </c>
      <c r="W18" s="286">
        <v>5000</v>
      </c>
      <c r="X18" s="285"/>
      <c r="Y18" s="285">
        <v>9</v>
      </c>
    </row>
    <row r="19" spans="1:27" s="163" customFormat="1" ht="42.75" customHeight="1">
      <c r="A19" s="360">
        <v>13</v>
      </c>
      <c r="B19" s="360">
        <v>23</v>
      </c>
      <c r="C19" s="360" t="s">
        <v>58</v>
      </c>
      <c r="D19" s="283" t="s">
        <v>1540</v>
      </c>
      <c r="E19" s="283" t="s">
        <v>1541</v>
      </c>
      <c r="F19" s="186" t="s">
        <v>367</v>
      </c>
      <c r="G19" s="186" t="s">
        <v>57</v>
      </c>
      <c r="H19" s="186" t="s">
        <v>1511</v>
      </c>
      <c r="I19" s="186" t="s">
        <v>1542</v>
      </c>
      <c r="J19" s="186" t="s">
        <v>1543</v>
      </c>
      <c r="K19" s="284" t="s">
        <v>3638</v>
      </c>
      <c r="L19" s="284">
        <v>56</v>
      </c>
      <c r="M19" s="186"/>
      <c r="N19" s="186"/>
      <c r="O19" s="186"/>
      <c r="P19" s="186"/>
      <c r="Q19" s="186"/>
      <c r="R19" s="284"/>
      <c r="S19" s="284" t="s">
        <v>50</v>
      </c>
      <c r="T19" s="284"/>
      <c r="U19" s="284" t="s">
        <v>50</v>
      </c>
      <c r="V19" s="285" t="s">
        <v>1801</v>
      </c>
      <c r="W19" s="286">
        <v>5000</v>
      </c>
      <c r="X19" s="285"/>
      <c r="Y19" s="285">
        <v>10</v>
      </c>
    </row>
    <row r="20" spans="1:27" s="163" customFormat="1" ht="42" customHeight="1">
      <c r="A20" s="360">
        <v>14</v>
      </c>
      <c r="B20" s="360">
        <v>23</v>
      </c>
      <c r="C20" s="360" t="s">
        <v>58</v>
      </c>
      <c r="D20" s="283" t="s">
        <v>1544</v>
      </c>
      <c r="E20" s="283" t="s">
        <v>1545</v>
      </c>
      <c r="F20" s="186" t="s">
        <v>367</v>
      </c>
      <c r="G20" s="186" t="s">
        <v>57</v>
      </c>
      <c r="H20" s="186" t="s">
        <v>1511</v>
      </c>
      <c r="I20" s="186" t="s">
        <v>1546</v>
      </c>
      <c r="J20" s="186" t="s">
        <v>1547</v>
      </c>
      <c r="K20" s="284" t="s">
        <v>3640</v>
      </c>
      <c r="L20" s="284">
        <v>54</v>
      </c>
      <c r="M20" s="454" t="s">
        <v>3641</v>
      </c>
      <c r="N20" s="186"/>
      <c r="O20" s="186"/>
      <c r="P20" s="186"/>
      <c r="Q20" s="186"/>
      <c r="R20" s="284"/>
      <c r="S20" s="284" t="s">
        <v>50</v>
      </c>
      <c r="T20" s="284"/>
      <c r="U20" s="284" t="s">
        <v>50</v>
      </c>
      <c r="V20" s="285" t="s">
        <v>1801</v>
      </c>
      <c r="W20" s="286">
        <v>5000</v>
      </c>
      <c r="X20" s="285"/>
      <c r="Y20" s="285">
        <v>11</v>
      </c>
    </row>
    <row r="21" spans="1:27" s="163" customFormat="1" ht="43.5">
      <c r="A21" s="360">
        <v>15</v>
      </c>
      <c r="B21" s="360"/>
      <c r="C21" s="360" t="s">
        <v>58</v>
      </c>
      <c r="D21" s="283" t="s">
        <v>99</v>
      </c>
      <c r="E21" s="283" t="s">
        <v>100</v>
      </c>
      <c r="F21" s="186" t="s">
        <v>184</v>
      </c>
      <c r="G21" s="186" t="s">
        <v>57</v>
      </c>
      <c r="H21" s="186" t="s">
        <v>104</v>
      </c>
      <c r="I21" s="186" t="s">
        <v>816</v>
      </c>
      <c r="J21" s="186" t="s">
        <v>817</v>
      </c>
      <c r="K21" s="284" t="s">
        <v>3640</v>
      </c>
      <c r="L21" s="284">
        <v>52</v>
      </c>
      <c r="M21" s="186"/>
      <c r="N21" s="186"/>
      <c r="O21" s="186"/>
      <c r="P21" s="186"/>
      <c r="Q21" s="186"/>
      <c r="R21" s="284"/>
      <c r="S21" s="284" t="s">
        <v>50</v>
      </c>
      <c r="T21" s="284"/>
      <c r="U21" s="284" t="s">
        <v>50</v>
      </c>
      <c r="V21" s="285" t="s">
        <v>1801</v>
      </c>
      <c r="W21" s="286">
        <v>5000</v>
      </c>
      <c r="X21" s="285"/>
      <c r="Y21" s="285">
        <v>12</v>
      </c>
    </row>
    <row r="22" spans="1:27" s="163" customFormat="1" ht="43.5">
      <c r="A22" s="360">
        <v>16</v>
      </c>
      <c r="B22" s="360">
        <v>33</v>
      </c>
      <c r="C22" s="360" t="s">
        <v>58</v>
      </c>
      <c r="D22" s="283" t="s">
        <v>1195</v>
      </c>
      <c r="E22" s="283" t="s">
        <v>1196</v>
      </c>
      <c r="F22" s="186" t="s">
        <v>479</v>
      </c>
      <c r="G22" s="186" t="s">
        <v>57</v>
      </c>
      <c r="H22" s="186" t="s">
        <v>1189</v>
      </c>
      <c r="I22" s="186" t="s">
        <v>1197</v>
      </c>
      <c r="J22" s="186" t="s">
        <v>1198</v>
      </c>
      <c r="K22" s="284" t="s">
        <v>3640</v>
      </c>
      <c r="L22" s="284">
        <v>55</v>
      </c>
      <c r="M22" s="186"/>
      <c r="N22" s="186"/>
      <c r="O22" s="186"/>
      <c r="P22" s="186"/>
      <c r="Q22" s="186"/>
      <c r="R22" s="284"/>
      <c r="S22" s="284" t="s">
        <v>50</v>
      </c>
      <c r="T22" s="284"/>
      <c r="U22" s="284" t="s">
        <v>50</v>
      </c>
      <c r="V22" s="285" t="s">
        <v>1801</v>
      </c>
      <c r="W22" s="286">
        <v>5000</v>
      </c>
      <c r="X22" s="285"/>
      <c r="Y22" s="285">
        <v>13</v>
      </c>
    </row>
    <row r="23" spans="1:27" s="498" customFormat="1" ht="42" customHeight="1">
      <c r="A23" s="500">
        <v>17</v>
      </c>
      <c r="B23" s="500"/>
      <c r="C23" s="500" t="s">
        <v>45</v>
      </c>
      <c r="D23" s="501" t="s">
        <v>406</v>
      </c>
      <c r="E23" s="501" t="s">
        <v>1094</v>
      </c>
      <c r="F23" s="496" t="s">
        <v>151</v>
      </c>
      <c r="G23" s="496" t="s">
        <v>57</v>
      </c>
      <c r="H23" s="496" t="s">
        <v>1095</v>
      </c>
      <c r="I23" s="496" t="s">
        <v>1096</v>
      </c>
      <c r="J23" s="496" t="s">
        <v>1097</v>
      </c>
      <c r="K23" s="502"/>
      <c r="L23" s="502"/>
      <c r="M23" s="496"/>
      <c r="N23" s="496"/>
      <c r="O23" s="496"/>
      <c r="P23" s="496"/>
      <c r="Q23" s="502"/>
      <c r="R23" s="496"/>
      <c r="S23" s="502" t="s">
        <v>50</v>
      </c>
      <c r="T23" s="502"/>
      <c r="U23" s="502" t="s">
        <v>50</v>
      </c>
      <c r="V23" s="503" t="s">
        <v>1801</v>
      </c>
      <c r="W23" s="504">
        <v>5000</v>
      </c>
      <c r="X23" s="503"/>
      <c r="Y23" s="503" t="s">
        <v>2504</v>
      </c>
      <c r="Z23" s="498" t="s">
        <v>4602</v>
      </c>
    </row>
    <row r="24" spans="1:27" s="163" customFormat="1" ht="42.75" customHeight="1">
      <c r="A24" s="360">
        <v>18</v>
      </c>
      <c r="B24" s="360"/>
      <c r="C24" s="360" t="s">
        <v>45</v>
      </c>
      <c r="D24" s="283" t="s">
        <v>1098</v>
      </c>
      <c r="E24" s="283" t="s">
        <v>1099</v>
      </c>
      <c r="F24" s="186" t="s">
        <v>151</v>
      </c>
      <c r="G24" s="186" t="s">
        <v>57</v>
      </c>
      <c r="H24" s="186" t="s">
        <v>1100</v>
      </c>
      <c r="I24" s="186" t="s">
        <v>1101</v>
      </c>
      <c r="J24" s="186" t="s">
        <v>1102</v>
      </c>
      <c r="K24" s="284" t="s">
        <v>3633</v>
      </c>
      <c r="L24" s="284">
        <v>48</v>
      </c>
      <c r="M24" s="454" t="s">
        <v>3642</v>
      </c>
      <c r="N24" s="186"/>
      <c r="O24" s="186"/>
      <c r="P24" s="186"/>
      <c r="Q24" s="284"/>
      <c r="R24" s="186"/>
      <c r="S24" s="284" t="s">
        <v>50</v>
      </c>
      <c r="T24" s="284"/>
      <c r="U24" s="284" t="s">
        <v>50</v>
      </c>
      <c r="V24" s="285" t="s">
        <v>1801</v>
      </c>
      <c r="W24" s="286">
        <v>5000</v>
      </c>
      <c r="X24" s="285"/>
      <c r="Y24" s="285" t="s">
        <v>2504</v>
      </c>
      <c r="Z24" s="163">
        <v>14</v>
      </c>
    </row>
    <row r="25" spans="1:27" s="163" customFormat="1" ht="43.5">
      <c r="A25" s="360">
        <v>19</v>
      </c>
      <c r="B25" s="360"/>
      <c r="C25" s="360" t="s">
        <v>58</v>
      </c>
      <c r="D25" s="283" t="s">
        <v>1110</v>
      </c>
      <c r="E25" s="283" t="s">
        <v>1111</v>
      </c>
      <c r="F25" s="186" t="s">
        <v>164</v>
      </c>
      <c r="G25" s="186" t="s">
        <v>57</v>
      </c>
      <c r="H25" s="186" t="s">
        <v>1112</v>
      </c>
      <c r="I25" s="186" t="s">
        <v>1113</v>
      </c>
      <c r="J25" s="186" t="s">
        <v>1114</v>
      </c>
      <c r="K25" s="284" t="s">
        <v>3643</v>
      </c>
      <c r="L25" s="284">
        <v>54</v>
      </c>
      <c r="M25" s="454" t="s">
        <v>3644</v>
      </c>
      <c r="N25" s="186"/>
      <c r="O25" s="186"/>
      <c r="P25" s="284"/>
      <c r="Q25" s="284"/>
      <c r="R25" s="186"/>
      <c r="S25" s="284" t="s">
        <v>50</v>
      </c>
      <c r="T25" s="284"/>
      <c r="U25" s="284" t="s">
        <v>50</v>
      </c>
      <c r="V25" s="285" t="s">
        <v>1803</v>
      </c>
      <c r="W25" s="286">
        <v>5000</v>
      </c>
      <c r="X25" s="285"/>
      <c r="Y25" s="285" t="s">
        <v>2504</v>
      </c>
    </row>
    <row r="26" spans="1:27" s="163" customFormat="1" ht="43.5">
      <c r="A26" s="360">
        <v>20</v>
      </c>
      <c r="B26" s="360"/>
      <c r="C26" s="360" t="s">
        <v>58</v>
      </c>
      <c r="D26" s="283" t="s">
        <v>648</v>
      </c>
      <c r="E26" s="283" t="s">
        <v>1115</v>
      </c>
      <c r="F26" s="186" t="s">
        <v>164</v>
      </c>
      <c r="G26" s="186" t="s">
        <v>57</v>
      </c>
      <c r="H26" s="186" t="s">
        <v>1116</v>
      </c>
      <c r="I26" s="186" t="s">
        <v>1117</v>
      </c>
      <c r="J26" s="186"/>
      <c r="K26" s="284" t="s">
        <v>3643</v>
      </c>
      <c r="L26" s="284">
        <v>51</v>
      </c>
      <c r="M26" s="186" t="s">
        <v>3645</v>
      </c>
      <c r="N26" s="186"/>
      <c r="O26" s="186"/>
      <c r="P26" s="186"/>
      <c r="Q26" s="186"/>
      <c r="R26" s="284"/>
      <c r="S26" s="284" t="s">
        <v>50</v>
      </c>
      <c r="T26" s="284"/>
      <c r="U26" s="284" t="s">
        <v>50</v>
      </c>
      <c r="V26" s="285" t="s">
        <v>1801</v>
      </c>
      <c r="W26" s="286">
        <v>5000</v>
      </c>
      <c r="X26" s="285"/>
      <c r="Y26" s="285" t="s">
        <v>2504</v>
      </c>
    </row>
    <row r="27" spans="1:27" s="163" customFormat="1" ht="43.5">
      <c r="A27" s="360">
        <v>21</v>
      </c>
      <c r="B27" s="360"/>
      <c r="C27" s="360" t="s">
        <v>58</v>
      </c>
      <c r="D27" s="283" t="s">
        <v>1118</v>
      </c>
      <c r="E27" s="283" t="s">
        <v>1119</v>
      </c>
      <c r="F27" s="186" t="s">
        <v>164</v>
      </c>
      <c r="G27" s="186" t="s">
        <v>57</v>
      </c>
      <c r="H27" s="186" t="s">
        <v>1120</v>
      </c>
      <c r="I27" s="186"/>
      <c r="J27" s="186" t="s">
        <v>1121</v>
      </c>
      <c r="K27" s="284" t="s">
        <v>3638</v>
      </c>
      <c r="L27" s="284">
        <v>54</v>
      </c>
      <c r="M27" s="186"/>
      <c r="N27" s="186"/>
      <c r="O27" s="186"/>
      <c r="P27" s="186"/>
      <c r="Q27" s="186"/>
      <c r="R27" s="284"/>
      <c r="S27" s="284" t="s">
        <v>50</v>
      </c>
      <c r="T27" s="284"/>
      <c r="U27" s="284" t="s">
        <v>50</v>
      </c>
      <c r="V27" s="285" t="s">
        <v>1801</v>
      </c>
      <c r="W27" s="286">
        <v>5000</v>
      </c>
      <c r="X27" s="285"/>
      <c r="Y27" s="285" t="s">
        <v>2504</v>
      </c>
      <c r="Z27" s="163">
        <v>15</v>
      </c>
    </row>
    <row r="28" spans="1:27" s="163" customFormat="1" ht="42.75" customHeight="1">
      <c r="A28" s="360">
        <v>22</v>
      </c>
      <c r="B28" s="360"/>
      <c r="C28" s="360" t="s">
        <v>58</v>
      </c>
      <c r="D28" s="283" t="s">
        <v>1126</v>
      </c>
      <c r="E28" s="283" t="s">
        <v>1127</v>
      </c>
      <c r="F28" s="186" t="s">
        <v>250</v>
      </c>
      <c r="G28" s="186" t="s">
        <v>57</v>
      </c>
      <c r="H28" s="186" t="s">
        <v>678</v>
      </c>
      <c r="I28" s="186" t="s">
        <v>1128</v>
      </c>
      <c r="J28" s="186"/>
      <c r="K28" s="284" t="s">
        <v>3631</v>
      </c>
      <c r="L28" s="284">
        <v>53</v>
      </c>
      <c r="M28" s="454" t="s">
        <v>3646</v>
      </c>
      <c r="N28" s="186"/>
      <c r="O28" s="186"/>
      <c r="P28" s="186"/>
      <c r="Q28" s="186"/>
      <c r="R28" s="284"/>
      <c r="S28" s="284" t="s">
        <v>50</v>
      </c>
      <c r="T28" s="284"/>
      <c r="U28" s="284" t="s">
        <v>50</v>
      </c>
      <c r="V28" s="285" t="s">
        <v>1801</v>
      </c>
      <c r="W28" s="286">
        <v>5000</v>
      </c>
      <c r="X28" s="285"/>
      <c r="Y28" s="285"/>
      <c r="Z28" s="163">
        <v>16</v>
      </c>
    </row>
    <row r="29" spans="1:27" s="163" customFormat="1" ht="43.5">
      <c r="A29" s="360">
        <v>23</v>
      </c>
      <c r="B29" s="360"/>
      <c r="C29" s="360" t="s">
        <v>58</v>
      </c>
      <c r="D29" s="283" t="s">
        <v>1134</v>
      </c>
      <c r="E29" s="283" t="s">
        <v>1135</v>
      </c>
      <c r="F29" s="186" t="s">
        <v>700</v>
      </c>
      <c r="G29" s="186" t="s">
        <v>57</v>
      </c>
      <c r="H29" s="186" t="s">
        <v>1131</v>
      </c>
      <c r="I29" s="186" t="s">
        <v>1136</v>
      </c>
      <c r="J29" s="186"/>
      <c r="K29" s="284" t="s">
        <v>3643</v>
      </c>
      <c r="L29" s="284">
        <v>57</v>
      </c>
      <c r="M29" s="454" t="s">
        <v>3647</v>
      </c>
      <c r="N29" s="186"/>
      <c r="O29" s="186"/>
      <c r="P29" s="186"/>
      <c r="Q29" s="186"/>
      <c r="R29" s="284"/>
      <c r="S29" s="284" t="s">
        <v>50</v>
      </c>
      <c r="T29" s="284"/>
      <c r="U29" s="284" t="s">
        <v>50</v>
      </c>
      <c r="V29" s="285" t="s">
        <v>1801</v>
      </c>
      <c r="W29" s="286">
        <v>5000</v>
      </c>
      <c r="X29" s="285"/>
      <c r="Y29" s="285"/>
    </row>
    <row r="30" spans="1:27" s="163" customFormat="1" ht="43.5">
      <c r="A30" s="360">
        <v>24</v>
      </c>
      <c r="B30" s="360">
        <v>29</v>
      </c>
      <c r="C30" s="360" t="s">
        <v>58</v>
      </c>
      <c r="D30" s="283" t="s">
        <v>1150</v>
      </c>
      <c r="E30" s="283" t="s">
        <v>1151</v>
      </c>
      <c r="F30" s="186" t="s">
        <v>500</v>
      </c>
      <c r="G30" s="186" t="s">
        <v>57</v>
      </c>
      <c r="H30" s="186" t="s">
        <v>1152</v>
      </c>
      <c r="I30" s="186" t="s">
        <v>1153</v>
      </c>
      <c r="J30" s="186" t="s">
        <v>1154</v>
      </c>
      <c r="K30" s="284" t="s">
        <v>3625</v>
      </c>
      <c r="L30" s="284">
        <v>38</v>
      </c>
      <c r="M30" s="454" t="s">
        <v>3648</v>
      </c>
      <c r="N30" s="186"/>
      <c r="O30" s="186"/>
      <c r="P30" s="186"/>
      <c r="Q30" s="186"/>
      <c r="R30" s="284"/>
      <c r="S30" s="284" t="s">
        <v>50</v>
      </c>
      <c r="T30" s="284"/>
      <c r="U30" s="284" t="s">
        <v>50</v>
      </c>
      <c r="V30" s="285" t="s">
        <v>1801</v>
      </c>
      <c r="W30" s="286">
        <v>5000</v>
      </c>
      <c r="X30" s="285"/>
      <c r="Y30" s="285"/>
      <c r="Z30" s="163">
        <v>17</v>
      </c>
    </row>
    <row r="31" spans="1:27" s="164" customFormat="1" ht="42.75" customHeight="1">
      <c r="A31" s="354"/>
      <c r="B31" s="354">
        <v>29</v>
      </c>
      <c r="C31" s="354" t="s">
        <v>58</v>
      </c>
      <c r="D31" s="345" t="s">
        <v>1155</v>
      </c>
      <c r="E31" s="345" t="s">
        <v>1156</v>
      </c>
      <c r="F31" s="159" t="s">
        <v>500</v>
      </c>
      <c r="G31" s="159" t="s">
        <v>57</v>
      </c>
      <c r="H31" s="159" t="s">
        <v>1152</v>
      </c>
      <c r="I31" s="159" t="s">
        <v>1157</v>
      </c>
      <c r="J31" s="159" t="s">
        <v>1158</v>
      </c>
      <c r="K31" s="346"/>
      <c r="L31" s="346"/>
      <c r="M31" s="159"/>
      <c r="N31" s="159"/>
      <c r="O31" s="159"/>
      <c r="P31" s="159"/>
      <c r="Q31" s="159"/>
      <c r="R31" s="346"/>
      <c r="S31" s="346" t="s">
        <v>50</v>
      </c>
      <c r="T31" s="346"/>
      <c r="U31" s="346" t="s">
        <v>50</v>
      </c>
      <c r="V31" s="348" t="s">
        <v>1801</v>
      </c>
      <c r="W31" s="349"/>
      <c r="X31" s="348"/>
      <c r="Y31" s="348" t="s">
        <v>3598</v>
      </c>
      <c r="Z31" s="164" t="s">
        <v>3554</v>
      </c>
      <c r="AA31" s="217">
        <v>5000</v>
      </c>
    </row>
    <row r="32" spans="1:27" s="163" customFormat="1" ht="43.5" customHeight="1">
      <c r="A32" s="360">
        <v>25</v>
      </c>
      <c r="B32" s="360">
        <v>29</v>
      </c>
      <c r="C32" s="360" t="s">
        <v>58</v>
      </c>
      <c r="D32" s="283" t="s">
        <v>1159</v>
      </c>
      <c r="E32" s="283" t="s">
        <v>1160</v>
      </c>
      <c r="F32" s="186" t="s">
        <v>500</v>
      </c>
      <c r="G32" s="186" t="s">
        <v>57</v>
      </c>
      <c r="H32" s="186" t="s">
        <v>1161</v>
      </c>
      <c r="I32" s="186" t="s">
        <v>1162</v>
      </c>
      <c r="J32" s="186" t="s">
        <v>1163</v>
      </c>
      <c r="K32" s="284" t="s">
        <v>3635</v>
      </c>
      <c r="L32" s="284">
        <v>44</v>
      </c>
      <c r="M32" s="454" t="s">
        <v>3649</v>
      </c>
      <c r="N32" s="186"/>
      <c r="O32" s="186"/>
      <c r="P32" s="186"/>
      <c r="Q32" s="186"/>
      <c r="R32" s="284"/>
      <c r="S32" s="284" t="s">
        <v>50</v>
      </c>
      <c r="T32" s="284"/>
      <c r="U32" s="284" t="s">
        <v>50</v>
      </c>
      <c r="V32" s="285" t="s">
        <v>1801</v>
      </c>
      <c r="W32" s="286">
        <v>5000</v>
      </c>
      <c r="X32" s="285"/>
      <c r="Y32" s="285"/>
    </row>
    <row r="33" spans="1:26" s="163" customFormat="1" ht="43.5" customHeight="1">
      <c r="A33" s="360">
        <v>26</v>
      </c>
      <c r="B33" s="360">
        <v>29</v>
      </c>
      <c r="C33" s="360" t="s">
        <v>58</v>
      </c>
      <c r="D33" s="283" t="s">
        <v>1164</v>
      </c>
      <c r="E33" s="283" t="s">
        <v>1165</v>
      </c>
      <c r="F33" s="186" t="s">
        <v>500</v>
      </c>
      <c r="G33" s="186" t="s">
        <v>57</v>
      </c>
      <c r="H33" s="186" t="s">
        <v>1161</v>
      </c>
      <c r="I33" s="186" t="s">
        <v>1162</v>
      </c>
      <c r="J33" s="186" t="s">
        <v>1166</v>
      </c>
      <c r="K33" s="284" t="s">
        <v>3643</v>
      </c>
      <c r="L33" s="284">
        <v>52</v>
      </c>
      <c r="M33" s="454" t="s">
        <v>3650</v>
      </c>
      <c r="N33" s="186"/>
      <c r="O33" s="186"/>
      <c r="P33" s="186"/>
      <c r="Q33" s="186"/>
      <c r="R33" s="284"/>
      <c r="S33" s="284" t="s">
        <v>50</v>
      </c>
      <c r="T33" s="284"/>
      <c r="U33" s="284" t="s">
        <v>50</v>
      </c>
      <c r="V33" s="285" t="s">
        <v>1801</v>
      </c>
      <c r="W33" s="286">
        <v>5000</v>
      </c>
      <c r="X33" s="285"/>
      <c r="Y33" s="285"/>
    </row>
    <row r="34" spans="1:26" s="163" customFormat="1" ht="40.5" customHeight="1">
      <c r="A34" s="360">
        <v>27</v>
      </c>
      <c r="B34" s="360">
        <v>33</v>
      </c>
      <c r="C34" s="360" t="s">
        <v>58</v>
      </c>
      <c r="D34" s="283" t="s">
        <v>1213</v>
      </c>
      <c r="E34" s="283" t="s">
        <v>1214</v>
      </c>
      <c r="F34" s="186" t="s">
        <v>479</v>
      </c>
      <c r="G34" s="186" t="s">
        <v>57</v>
      </c>
      <c r="H34" s="186" t="s">
        <v>1189</v>
      </c>
      <c r="I34" s="186" t="s">
        <v>1208</v>
      </c>
      <c r="J34" s="186" t="s">
        <v>1215</v>
      </c>
      <c r="K34" s="284" t="s">
        <v>3651</v>
      </c>
      <c r="L34" s="284">
        <v>50</v>
      </c>
      <c r="M34" s="186"/>
      <c r="N34" s="284" t="s">
        <v>3667</v>
      </c>
      <c r="O34" s="186"/>
      <c r="P34" s="186"/>
      <c r="Q34" s="186"/>
      <c r="R34" s="284"/>
      <c r="S34" s="284" t="s">
        <v>50</v>
      </c>
      <c r="T34" s="284"/>
      <c r="U34" s="284" t="s">
        <v>50</v>
      </c>
      <c r="V34" s="285" t="s">
        <v>1801</v>
      </c>
      <c r="W34" s="286">
        <v>5000</v>
      </c>
      <c r="X34" s="285"/>
      <c r="Y34" s="285"/>
    </row>
    <row r="35" spans="1:26" s="163" customFormat="1" ht="41.25" customHeight="1">
      <c r="A35" s="360">
        <v>28</v>
      </c>
      <c r="B35" s="360">
        <v>33</v>
      </c>
      <c r="C35" s="360" t="s">
        <v>58</v>
      </c>
      <c r="D35" s="283" t="s">
        <v>1223</v>
      </c>
      <c r="E35" s="283" t="s">
        <v>1224</v>
      </c>
      <c r="F35" s="186" t="s">
        <v>479</v>
      </c>
      <c r="G35" s="186" t="s">
        <v>57</v>
      </c>
      <c r="H35" s="186" t="s">
        <v>1189</v>
      </c>
      <c r="I35" s="186" t="s">
        <v>1208</v>
      </c>
      <c r="J35" s="186" t="s">
        <v>1191</v>
      </c>
      <c r="K35" s="284" t="s">
        <v>3635</v>
      </c>
      <c r="L35" s="284">
        <v>41</v>
      </c>
      <c r="M35" s="454" t="s">
        <v>3652</v>
      </c>
      <c r="N35" s="186"/>
      <c r="O35" s="186"/>
      <c r="P35" s="186"/>
      <c r="Q35" s="186"/>
      <c r="R35" s="284"/>
      <c r="S35" s="284" t="s">
        <v>50</v>
      </c>
      <c r="T35" s="284"/>
      <c r="U35" s="284" t="s">
        <v>50</v>
      </c>
      <c r="V35" s="285" t="s">
        <v>1801</v>
      </c>
      <c r="W35" s="286">
        <v>5000</v>
      </c>
      <c r="X35" s="285"/>
      <c r="Y35" s="285"/>
    </row>
    <row r="36" spans="1:26" s="163" customFormat="1" ht="42.75" customHeight="1">
      <c r="A36" s="360">
        <v>29</v>
      </c>
      <c r="B36" s="360">
        <v>33</v>
      </c>
      <c r="C36" s="360" t="s">
        <v>45</v>
      </c>
      <c r="D36" s="283" t="s">
        <v>1240</v>
      </c>
      <c r="E36" s="283" t="s">
        <v>1241</v>
      </c>
      <c r="F36" s="186" t="s">
        <v>479</v>
      </c>
      <c r="G36" s="186" t="s">
        <v>57</v>
      </c>
      <c r="H36" s="186" t="s">
        <v>724</v>
      </c>
      <c r="I36" s="186" t="s">
        <v>1242</v>
      </c>
      <c r="J36" s="186" t="s">
        <v>1243</v>
      </c>
      <c r="K36" s="284" t="s">
        <v>3653</v>
      </c>
      <c r="L36" s="284">
        <v>54</v>
      </c>
      <c r="M36" s="454" t="s">
        <v>3654</v>
      </c>
      <c r="N36" s="186"/>
      <c r="O36" s="186"/>
      <c r="P36" s="186"/>
      <c r="Q36" s="186"/>
      <c r="R36" s="186"/>
      <c r="S36" s="284" t="s">
        <v>50</v>
      </c>
      <c r="T36" s="284"/>
      <c r="U36" s="284" t="s">
        <v>50</v>
      </c>
      <c r="V36" s="285" t="s">
        <v>1801</v>
      </c>
      <c r="W36" s="286">
        <v>5000</v>
      </c>
      <c r="X36" s="285"/>
      <c r="Y36" s="285"/>
    </row>
    <row r="37" spans="1:26" s="163" customFormat="1" ht="43.5">
      <c r="A37" s="186">
        <v>30</v>
      </c>
      <c r="B37" s="186"/>
      <c r="C37" s="283" t="s">
        <v>58</v>
      </c>
      <c r="D37" s="283" t="s">
        <v>2499</v>
      </c>
      <c r="E37" s="283" t="s">
        <v>2500</v>
      </c>
      <c r="F37" s="186" t="s">
        <v>184</v>
      </c>
      <c r="G37" s="186" t="s">
        <v>57</v>
      </c>
      <c r="H37" s="186" t="s">
        <v>104</v>
      </c>
      <c r="I37" s="186" t="s">
        <v>2501</v>
      </c>
      <c r="J37" s="186" t="s">
        <v>2505</v>
      </c>
      <c r="K37" s="284" t="s">
        <v>3643</v>
      </c>
      <c r="L37" s="284">
        <v>54</v>
      </c>
      <c r="M37" s="454" t="s">
        <v>3655</v>
      </c>
      <c r="N37" s="186"/>
      <c r="O37" s="186"/>
      <c r="P37" s="186"/>
      <c r="Q37" s="186"/>
      <c r="R37" s="186"/>
      <c r="S37" s="284" t="s">
        <v>50</v>
      </c>
      <c r="T37" s="186"/>
      <c r="U37" s="284" t="s">
        <v>50</v>
      </c>
      <c r="V37" s="285" t="s">
        <v>1801</v>
      </c>
      <c r="W37" s="423">
        <v>5000</v>
      </c>
      <c r="X37" s="285"/>
      <c r="Y37" s="285"/>
    </row>
    <row r="38" spans="1:26" s="163" customFormat="1" ht="43.5" customHeight="1">
      <c r="A38" s="186">
        <v>31</v>
      </c>
      <c r="B38" s="360">
        <v>33</v>
      </c>
      <c r="C38" s="381" t="s">
        <v>58</v>
      </c>
      <c r="D38" s="185" t="s">
        <v>1425</v>
      </c>
      <c r="E38" s="161" t="s">
        <v>1426</v>
      </c>
      <c r="F38" s="166" t="s">
        <v>479</v>
      </c>
      <c r="G38" s="39" t="s">
        <v>57</v>
      </c>
      <c r="H38" s="186" t="s">
        <v>1189</v>
      </c>
      <c r="I38" s="186" t="s">
        <v>1427</v>
      </c>
      <c r="J38" s="39" t="s">
        <v>1191</v>
      </c>
      <c r="K38" s="187" t="s">
        <v>3635</v>
      </c>
      <c r="L38" s="187">
        <v>55</v>
      </c>
      <c r="M38" s="455" t="s">
        <v>3656</v>
      </c>
      <c r="N38" s="39"/>
      <c r="O38" s="39"/>
      <c r="P38" s="39"/>
      <c r="Q38" s="187"/>
      <c r="R38" s="39"/>
      <c r="S38" s="187" t="s">
        <v>50</v>
      </c>
      <c r="T38" s="187"/>
      <c r="U38" s="187" t="s">
        <v>50</v>
      </c>
      <c r="V38" s="163" t="s">
        <v>1801</v>
      </c>
      <c r="W38" s="220">
        <v>5000</v>
      </c>
      <c r="X38" s="285"/>
      <c r="Y38" s="285"/>
    </row>
    <row r="39" spans="1:26" s="163" customFormat="1" ht="43.5">
      <c r="A39" s="186">
        <v>32</v>
      </c>
      <c r="B39" s="360"/>
      <c r="C39" s="381" t="s">
        <v>58</v>
      </c>
      <c r="D39" s="185" t="s">
        <v>102</v>
      </c>
      <c r="E39" s="161" t="s">
        <v>103</v>
      </c>
      <c r="F39" s="166" t="s">
        <v>184</v>
      </c>
      <c r="G39" s="39" t="s">
        <v>57</v>
      </c>
      <c r="H39" s="39" t="s">
        <v>104</v>
      </c>
      <c r="I39" s="186" t="s">
        <v>105</v>
      </c>
      <c r="J39" s="39"/>
      <c r="K39" s="187" t="s">
        <v>3651</v>
      </c>
      <c r="L39" s="187">
        <v>54</v>
      </c>
      <c r="M39" s="39"/>
      <c r="N39" s="39"/>
      <c r="O39" s="39"/>
      <c r="P39" s="39"/>
      <c r="Q39" s="39"/>
      <c r="R39" s="187"/>
      <c r="S39" s="187" t="s">
        <v>50</v>
      </c>
      <c r="T39" s="187"/>
      <c r="U39" s="187" t="s">
        <v>50</v>
      </c>
      <c r="V39" s="163" t="s">
        <v>1801</v>
      </c>
      <c r="W39" s="220">
        <v>5000</v>
      </c>
      <c r="X39" s="285"/>
      <c r="Y39" s="285"/>
    </row>
    <row r="40" spans="1:26" s="163" customFormat="1" ht="40.5" customHeight="1">
      <c r="A40" s="186">
        <v>33</v>
      </c>
      <c r="B40" s="283">
        <v>41</v>
      </c>
      <c r="C40" s="283" t="s">
        <v>58</v>
      </c>
      <c r="D40" s="283" t="s">
        <v>2196</v>
      </c>
      <c r="E40" s="283" t="s">
        <v>2197</v>
      </c>
      <c r="F40" s="186" t="s">
        <v>1862</v>
      </c>
      <c r="G40" s="186" t="s">
        <v>57</v>
      </c>
      <c r="H40" s="186" t="s">
        <v>1863</v>
      </c>
      <c r="I40" s="186" t="s">
        <v>2647</v>
      </c>
      <c r="J40" s="186" t="s">
        <v>2643</v>
      </c>
      <c r="K40" s="284" t="s">
        <v>3635</v>
      </c>
      <c r="L40" s="284">
        <v>51</v>
      </c>
      <c r="M40" s="454" t="s">
        <v>3657</v>
      </c>
      <c r="N40" s="186"/>
      <c r="O40" s="186"/>
      <c r="P40" s="186"/>
      <c r="Q40" s="186"/>
      <c r="R40" s="186"/>
      <c r="S40" s="186"/>
      <c r="T40" s="186"/>
      <c r="U40" s="187" t="s">
        <v>50</v>
      </c>
      <c r="V40" s="285" t="s">
        <v>1803</v>
      </c>
      <c r="W40" s="286">
        <v>5000</v>
      </c>
      <c r="X40" s="285">
        <v>41</v>
      </c>
      <c r="Y40" s="285"/>
    </row>
    <row r="41" spans="1:26" s="163" customFormat="1" ht="43.5">
      <c r="A41" s="186"/>
      <c r="B41" s="283"/>
      <c r="C41" s="283" t="s">
        <v>54</v>
      </c>
      <c r="D41" s="283" t="s">
        <v>2644</v>
      </c>
      <c r="E41" s="283" t="s">
        <v>2645</v>
      </c>
      <c r="F41" s="186" t="s">
        <v>1862</v>
      </c>
      <c r="G41" s="186" t="s">
        <v>57</v>
      </c>
      <c r="H41" s="186" t="s">
        <v>480</v>
      </c>
      <c r="I41" s="186"/>
      <c r="J41" s="186" t="s">
        <v>2646</v>
      </c>
      <c r="K41" s="284"/>
      <c r="L41" s="284"/>
      <c r="M41" s="186"/>
      <c r="N41" s="186"/>
      <c r="O41" s="186"/>
      <c r="P41" s="186"/>
      <c r="Q41" s="186"/>
      <c r="R41" s="186"/>
      <c r="S41" s="186"/>
      <c r="T41" s="186"/>
      <c r="U41" s="187" t="s">
        <v>50</v>
      </c>
      <c r="V41" s="285" t="s">
        <v>1803</v>
      </c>
      <c r="W41" s="286"/>
      <c r="X41" s="285" t="s">
        <v>2648</v>
      </c>
      <c r="Y41" s="285" t="s">
        <v>3554</v>
      </c>
      <c r="Z41" s="163">
        <v>5000</v>
      </c>
    </row>
    <row r="42" spans="1:26" s="163" customFormat="1" ht="43.5">
      <c r="A42" s="186">
        <v>34</v>
      </c>
      <c r="B42" s="360">
        <v>33</v>
      </c>
      <c r="C42" s="381" t="s">
        <v>54</v>
      </c>
      <c r="D42" s="185" t="s">
        <v>1411</v>
      </c>
      <c r="E42" s="161" t="s">
        <v>1412</v>
      </c>
      <c r="F42" s="166" t="s">
        <v>479</v>
      </c>
      <c r="G42" s="39" t="s">
        <v>57</v>
      </c>
      <c r="H42" s="186" t="s">
        <v>1189</v>
      </c>
      <c r="I42" s="186" t="s">
        <v>1413</v>
      </c>
      <c r="J42" s="186" t="s">
        <v>1414</v>
      </c>
      <c r="K42" s="284" t="s">
        <v>3635</v>
      </c>
      <c r="L42" s="284">
        <v>47</v>
      </c>
      <c r="M42" s="454" t="s">
        <v>3658</v>
      </c>
      <c r="N42" s="186"/>
      <c r="O42" s="186"/>
      <c r="P42" s="284"/>
      <c r="Q42" s="187"/>
      <c r="R42" s="42"/>
      <c r="S42" s="187" t="s">
        <v>50</v>
      </c>
      <c r="T42" s="187"/>
      <c r="U42" s="187" t="s">
        <v>50</v>
      </c>
      <c r="V42" s="46" t="s">
        <v>1801</v>
      </c>
      <c r="W42" s="286">
        <v>5000</v>
      </c>
      <c r="X42" s="285"/>
      <c r="Y42" s="285"/>
    </row>
    <row r="43" spans="1:26" s="163" customFormat="1" ht="43.5">
      <c r="A43" s="186">
        <v>35</v>
      </c>
      <c r="B43" s="360">
        <v>33</v>
      </c>
      <c r="C43" s="381" t="s">
        <v>54</v>
      </c>
      <c r="D43" s="185" t="s">
        <v>1471</v>
      </c>
      <c r="E43" s="414" t="s">
        <v>1472</v>
      </c>
      <c r="F43" s="166" t="s">
        <v>451</v>
      </c>
      <c r="G43" s="39" t="s">
        <v>57</v>
      </c>
      <c r="H43" s="39" t="s">
        <v>1473</v>
      </c>
      <c r="I43" s="186" t="s">
        <v>1474</v>
      </c>
      <c r="J43" s="39" t="s">
        <v>1475</v>
      </c>
      <c r="K43" s="284" t="s">
        <v>3635</v>
      </c>
      <c r="L43" s="187">
        <v>51</v>
      </c>
      <c r="M43" s="39"/>
      <c r="N43" s="39"/>
      <c r="O43" s="39"/>
      <c r="P43" s="39"/>
      <c r="Q43" s="42"/>
      <c r="R43" s="187"/>
      <c r="S43" s="187" t="s">
        <v>50</v>
      </c>
      <c r="T43" s="187"/>
      <c r="U43" s="187" t="s">
        <v>50</v>
      </c>
      <c r="V43" s="46" t="s">
        <v>1801</v>
      </c>
      <c r="W43" s="212">
        <v>5000</v>
      </c>
      <c r="X43" s="46"/>
      <c r="Y43" s="285"/>
    </row>
    <row r="44" spans="1:26" s="163" customFormat="1" ht="65.25">
      <c r="A44" s="186">
        <v>36</v>
      </c>
      <c r="B44" s="360"/>
      <c r="C44" s="381" t="s">
        <v>58</v>
      </c>
      <c r="D44" s="185" t="s">
        <v>1129</v>
      </c>
      <c r="E44" s="161" t="s">
        <v>1130</v>
      </c>
      <c r="F44" s="166" t="s">
        <v>700</v>
      </c>
      <c r="G44" s="39" t="s">
        <v>57</v>
      </c>
      <c r="H44" s="39" t="s">
        <v>1131</v>
      </c>
      <c r="I44" s="186" t="s">
        <v>1133</v>
      </c>
      <c r="J44" s="39" t="s">
        <v>1132</v>
      </c>
      <c r="K44" s="187" t="s">
        <v>3640</v>
      </c>
      <c r="L44" s="187">
        <v>56</v>
      </c>
      <c r="M44" s="39"/>
      <c r="N44" s="39"/>
      <c r="O44" s="39"/>
      <c r="P44" s="39"/>
      <c r="Q44" s="39"/>
      <c r="R44" s="187"/>
      <c r="S44" s="187" t="s">
        <v>50</v>
      </c>
      <c r="T44" s="187"/>
      <c r="U44" s="187" t="s">
        <v>50</v>
      </c>
      <c r="V44" s="163" t="s">
        <v>1801</v>
      </c>
      <c r="W44" s="212">
        <v>5000</v>
      </c>
      <c r="X44" s="46"/>
      <c r="Y44" s="285"/>
      <c r="Z44" s="163">
        <v>18</v>
      </c>
    </row>
    <row r="45" spans="1:26" s="164" customFormat="1" ht="43.5">
      <c r="A45" s="159"/>
      <c r="B45" s="354"/>
      <c r="C45" s="208" t="s">
        <v>45</v>
      </c>
      <c r="D45" s="157" t="s">
        <v>1234</v>
      </c>
      <c r="E45" s="158" t="s">
        <v>1235</v>
      </c>
      <c r="F45" s="159" t="s">
        <v>311</v>
      </c>
      <c r="G45" s="156" t="s">
        <v>57</v>
      </c>
      <c r="H45" s="156" t="s">
        <v>429</v>
      </c>
      <c r="I45" s="159" t="s">
        <v>1238</v>
      </c>
      <c r="J45" s="156" t="s">
        <v>1236</v>
      </c>
      <c r="K45" s="160"/>
      <c r="L45" s="160"/>
      <c r="M45" s="156"/>
      <c r="N45" s="156"/>
      <c r="O45" s="156"/>
      <c r="P45" s="156"/>
      <c r="Q45" s="156"/>
      <c r="R45" s="160"/>
      <c r="S45" s="160" t="s">
        <v>50</v>
      </c>
      <c r="T45" s="160"/>
      <c r="U45" s="160" t="s">
        <v>50</v>
      </c>
      <c r="V45" s="364" t="s">
        <v>1801</v>
      </c>
      <c r="W45" s="278"/>
      <c r="X45" s="279" t="s">
        <v>2434</v>
      </c>
      <c r="Y45" s="348" t="s">
        <v>3554</v>
      </c>
      <c r="Z45" s="164">
        <v>5000</v>
      </c>
    </row>
    <row r="46" spans="1:26" s="164" customFormat="1" ht="43.5">
      <c r="A46" s="159"/>
      <c r="B46" s="354"/>
      <c r="C46" s="208" t="s">
        <v>58</v>
      </c>
      <c r="D46" s="157" t="s">
        <v>1237</v>
      </c>
      <c r="E46" s="158" t="s">
        <v>1235</v>
      </c>
      <c r="F46" s="159" t="s">
        <v>311</v>
      </c>
      <c r="G46" s="156" t="s">
        <v>57</v>
      </c>
      <c r="H46" s="159" t="s">
        <v>429</v>
      </c>
      <c r="I46" s="159" t="s">
        <v>1238</v>
      </c>
      <c r="J46" s="156" t="s">
        <v>1239</v>
      </c>
      <c r="K46" s="160"/>
      <c r="L46" s="160"/>
      <c r="M46" s="156"/>
      <c r="N46" s="156"/>
      <c r="O46" s="156"/>
      <c r="P46" s="156"/>
      <c r="Q46" s="156"/>
      <c r="R46" s="160"/>
      <c r="S46" s="160" t="s">
        <v>50</v>
      </c>
      <c r="T46" s="160"/>
      <c r="U46" s="160" t="s">
        <v>50</v>
      </c>
      <c r="V46" s="364" t="s">
        <v>1801</v>
      </c>
      <c r="W46" s="278"/>
      <c r="X46" s="279" t="s">
        <v>2434</v>
      </c>
      <c r="Y46" s="348" t="s">
        <v>3554</v>
      </c>
      <c r="Z46" s="164">
        <v>5000</v>
      </c>
    </row>
    <row r="47" spans="1:26" s="163" customFormat="1" ht="37.5">
      <c r="A47" s="360">
        <v>37</v>
      </c>
      <c r="B47" s="360"/>
      <c r="C47" s="381" t="s">
        <v>58</v>
      </c>
      <c r="D47" s="185" t="s">
        <v>1496</v>
      </c>
      <c r="E47" s="161" t="s">
        <v>1497</v>
      </c>
      <c r="F47" s="166" t="s">
        <v>332</v>
      </c>
      <c r="G47" s="39" t="s">
        <v>57</v>
      </c>
      <c r="H47" s="39" t="s">
        <v>746</v>
      </c>
      <c r="I47" s="186" t="s">
        <v>747</v>
      </c>
      <c r="J47" s="39" t="s">
        <v>1498</v>
      </c>
      <c r="K47" s="187" t="s">
        <v>3635</v>
      </c>
      <c r="L47" s="187">
        <v>45</v>
      </c>
      <c r="M47" s="455" t="s">
        <v>3659</v>
      </c>
      <c r="N47" s="39"/>
      <c r="O47" s="39"/>
      <c r="P47" s="39"/>
      <c r="Q47" s="42"/>
      <c r="R47" s="187"/>
      <c r="S47" s="187" t="s">
        <v>50</v>
      </c>
      <c r="T47" s="187"/>
      <c r="U47" s="187" t="s">
        <v>50</v>
      </c>
      <c r="V47" s="285" t="s">
        <v>1803</v>
      </c>
      <c r="W47" s="212">
        <v>5000</v>
      </c>
      <c r="X47" s="46"/>
      <c r="Y47" s="285"/>
    </row>
    <row r="48" spans="1:26" s="163" customFormat="1">
      <c r="A48" s="283"/>
      <c r="B48" s="283"/>
      <c r="C48" s="185" t="s">
        <v>58</v>
      </c>
      <c r="D48" s="185" t="s">
        <v>3434</v>
      </c>
      <c r="E48" s="185" t="s">
        <v>3435</v>
      </c>
      <c r="F48" s="283" t="s">
        <v>3436</v>
      </c>
      <c r="G48" s="185" t="s">
        <v>57</v>
      </c>
      <c r="H48" s="283" t="s">
        <v>480</v>
      </c>
      <c r="I48" s="283"/>
      <c r="J48" s="185" t="s">
        <v>3437</v>
      </c>
      <c r="K48" s="396"/>
      <c r="L48" s="396"/>
      <c r="M48" s="185"/>
      <c r="N48" s="185"/>
      <c r="O48" s="185"/>
      <c r="P48" s="185"/>
      <c r="Q48" s="185"/>
      <c r="R48" s="396"/>
      <c r="S48" s="396"/>
      <c r="T48" s="396"/>
      <c r="U48" s="396"/>
      <c r="V48" s="374"/>
      <c r="W48" s="212"/>
      <c r="X48" s="46"/>
      <c r="Y48" s="285"/>
    </row>
    <row r="49" spans="1:27" s="163" customFormat="1" ht="43.5">
      <c r="A49" s="186">
        <v>38</v>
      </c>
      <c r="B49" s="283"/>
      <c r="C49" s="185" t="s">
        <v>58</v>
      </c>
      <c r="D49" s="185" t="s">
        <v>296</v>
      </c>
      <c r="E49" s="185" t="s">
        <v>297</v>
      </c>
      <c r="F49" s="186" t="s">
        <v>164</v>
      </c>
      <c r="G49" s="39" t="s">
        <v>57</v>
      </c>
      <c r="H49" s="186" t="s">
        <v>298</v>
      </c>
      <c r="I49" s="186" t="s">
        <v>299</v>
      </c>
      <c r="J49" s="39"/>
      <c r="K49" s="187" t="s">
        <v>3643</v>
      </c>
      <c r="L49" s="187">
        <v>57</v>
      </c>
      <c r="M49" s="455" t="s">
        <v>3660</v>
      </c>
      <c r="N49" s="39"/>
      <c r="O49" s="39"/>
      <c r="P49" s="39"/>
      <c r="Q49" s="401"/>
      <c r="R49" s="401" t="s">
        <v>50</v>
      </c>
      <c r="S49" s="402"/>
      <c r="T49" s="401"/>
      <c r="U49" s="425" t="s">
        <v>50</v>
      </c>
      <c r="V49" s="163" t="s">
        <v>1801</v>
      </c>
      <c r="W49" s="220">
        <v>5000</v>
      </c>
      <c r="Y49" s="285"/>
    </row>
    <row r="50" spans="1:27" s="163" customFormat="1" ht="43.5">
      <c r="A50" s="360">
        <v>39</v>
      </c>
      <c r="B50" s="360">
        <v>33</v>
      </c>
      <c r="C50" s="55" t="s">
        <v>58</v>
      </c>
      <c r="D50" s="56" t="s">
        <v>1462</v>
      </c>
      <c r="E50" s="57" t="s">
        <v>1463</v>
      </c>
      <c r="F50" s="26" t="s">
        <v>451</v>
      </c>
      <c r="G50" s="21" t="s">
        <v>57</v>
      </c>
      <c r="H50" s="21" t="s">
        <v>1464</v>
      </c>
      <c r="I50" s="60" t="s">
        <v>1465</v>
      </c>
      <c r="J50" s="60" t="s">
        <v>1466</v>
      </c>
      <c r="K50" s="187" t="s">
        <v>3633</v>
      </c>
      <c r="L50" s="187">
        <v>56</v>
      </c>
      <c r="M50" s="39"/>
      <c r="N50" s="39"/>
      <c r="O50" s="39"/>
      <c r="P50" s="39"/>
      <c r="Q50" s="165"/>
      <c r="R50" s="373"/>
      <c r="S50" s="373"/>
      <c r="T50" s="373"/>
      <c r="U50" s="373"/>
      <c r="V50" s="374" t="s">
        <v>1801</v>
      </c>
      <c r="W50" s="212">
        <v>5000</v>
      </c>
      <c r="X50" s="46"/>
      <c r="Y50" s="285"/>
      <c r="Z50" s="163">
        <v>19</v>
      </c>
    </row>
    <row r="51" spans="1:27" s="163" customFormat="1" ht="43.5">
      <c r="A51" s="360">
        <v>40</v>
      </c>
      <c r="B51" s="360">
        <v>33</v>
      </c>
      <c r="C51" s="55" t="s">
        <v>58</v>
      </c>
      <c r="D51" s="56" t="s">
        <v>1467</v>
      </c>
      <c r="E51" s="57" t="s">
        <v>1468</v>
      </c>
      <c r="F51" s="26" t="s">
        <v>451</v>
      </c>
      <c r="G51" s="21" t="s">
        <v>57</v>
      </c>
      <c r="H51" s="21" t="s">
        <v>1464</v>
      </c>
      <c r="I51" s="60" t="s">
        <v>1469</v>
      </c>
      <c r="J51" s="21" t="s">
        <v>1470</v>
      </c>
      <c r="K51" s="187" t="s">
        <v>3643</v>
      </c>
      <c r="L51" s="187">
        <v>42</v>
      </c>
      <c r="M51" s="39"/>
      <c r="N51" s="39"/>
      <c r="O51" s="39"/>
      <c r="P51" s="39"/>
      <c r="Q51" s="165"/>
      <c r="R51" s="373"/>
      <c r="S51" s="373"/>
      <c r="T51" s="373"/>
      <c r="U51" s="373"/>
      <c r="V51" s="374" t="s">
        <v>1801</v>
      </c>
      <c r="W51" s="212">
        <v>5000</v>
      </c>
      <c r="X51" s="46"/>
      <c r="Y51" s="285"/>
    </row>
    <row r="52" spans="1:27" s="164" customFormat="1" ht="43.5">
      <c r="A52" s="318">
        <v>41</v>
      </c>
      <c r="B52" s="524"/>
      <c r="C52" s="314" t="s">
        <v>45</v>
      </c>
      <c r="D52" s="315" t="s">
        <v>3662</v>
      </c>
      <c r="E52" s="316" t="s">
        <v>3663</v>
      </c>
      <c r="F52" s="318" t="s">
        <v>3436</v>
      </c>
      <c r="G52" s="317" t="s">
        <v>57</v>
      </c>
      <c r="H52" s="318" t="s">
        <v>3664</v>
      </c>
      <c r="I52" s="318" t="s">
        <v>3665</v>
      </c>
      <c r="J52" s="317" t="s">
        <v>3666</v>
      </c>
      <c r="K52" s="505" t="s">
        <v>3633</v>
      </c>
      <c r="L52" s="505">
        <v>48</v>
      </c>
      <c r="M52" s="506" t="s">
        <v>3661</v>
      </c>
      <c r="N52" s="317"/>
      <c r="O52" s="317"/>
      <c r="P52" s="317"/>
      <c r="Q52" s="303"/>
      <c r="R52" s="507"/>
      <c r="S52" s="507"/>
      <c r="T52" s="507"/>
      <c r="U52" s="507"/>
      <c r="V52" s="364" t="s">
        <v>1803</v>
      </c>
      <c r="W52" s="278">
        <v>5000</v>
      </c>
      <c r="X52" s="279" t="s">
        <v>4603</v>
      </c>
      <c r="Y52" s="348"/>
      <c r="AA52" s="164" t="s">
        <v>4739</v>
      </c>
    </row>
    <row r="53" spans="1:27" s="163" customFormat="1">
      <c r="A53" s="365"/>
      <c r="B53" s="365"/>
      <c r="C53" s="165"/>
      <c r="D53" s="165" t="s">
        <v>3434</v>
      </c>
      <c r="E53" s="165" t="s">
        <v>3435</v>
      </c>
      <c r="F53" s="365"/>
      <c r="G53" s="165"/>
      <c r="H53" s="365" t="s">
        <v>480</v>
      </c>
      <c r="I53" s="365"/>
      <c r="J53" s="165"/>
      <c r="K53" s="165"/>
      <c r="L53" s="165"/>
      <c r="M53" s="165"/>
      <c r="N53" s="165"/>
      <c r="O53" s="165"/>
      <c r="P53" s="165"/>
      <c r="Q53" s="165"/>
      <c r="R53" s="373"/>
      <c r="S53" s="373"/>
      <c r="T53" s="373"/>
      <c r="U53" s="373"/>
      <c r="V53" s="374"/>
      <c r="W53" s="212"/>
      <c r="X53" s="46"/>
      <c r="Y53" s="285"/>
    </row>
    <row r="54" spans="1:27" s="163" customFormat="1">
      <c r="A54" s="365"/>
      <c r="B54" s="365"/>
      <c r="C54" s="165"/>
      <c r="D54" s="165" t="s">
        <v>3891</v>
      </c>
      <c r="E54" s="165"/>
      <c r="F54" s="365"/>
      <c r="G54" s="165"/>
      <c r="H54" s="365"/>
      <c r="I54" s="365"/>
      <c r="J54" s="165"/>
      <c r="K54" s="165"/>
      <c r="L54" s="165">
        <f>SUM(L7:L52)</f>
        <v>1997</v>
      </c>
      <c r="M54" s="165"/>
      <c r="N54" s="165"/>
      <c r="O54" s="165"/>
      <c r="P54" s="165"/>
      <c r="Q54" s="165"/>
      <c r="R54" s="373"/>
      <c r="S54" s="373"/>
      <c r="T54" s="373"/>
      <c r="U54" s="373"/>
      <c r="V54" s="374"/>
      <c r="W54" s="212"/>
      <c r="X54" s="46"/>
      <c r="Y54" s="285"/>
    </row>
    <row r="55" spans="1:27" s="163" customFormat="1">
      <c r="A55" s="365"/>
      <c r="B55" s="365"/>
      <c r="C55" s="165"/>
      <c r="D55" s="165"/>
      <c r="E55" s="165"/>
      <c r="F55" s="365"/>
      <c r="G55" s="165"/>
      <c r="H55" s="365"/>
      <c r="I55" s="365"/>
      <c r="J55" s="165"/>
      <c r="K55" s="165"/>
      <c r="L55" s="165"/>
      <c r="M55" s="165">
        <f>SUM(L54/39)</f>
        <v>51.205128205128204</v>
      </c>
      <c r="N55" s="165"/>
      <c r="O55" s="165"/>
      <c r="P55" s="165"/>
      <c r="Q55" s="165"/>
      <c r="R55" s="373"/>
      <c r="S55" s="373"/>
      <c r="T55" s="373"/>
      <c r="U55" s="373"/>
      <c r="V55" s="374"/>
      <c r="W55" s="212"/>
      <c r="X55" s="46"/>
      <c r="Y55" s="285"/>
    </row>
    <row r="56" spans="1:27" s="163" customFormat="1">
      <c r="A56" s="365"/>
      <c r="B56" s="365"/>
      <c r="C56" s="165"/>
      <c r="D56" s="165"/>
      <c r="E56" s="165"/>
      <c r="F56" s="365"/>
      <c r="G56" s="165"/>
      <c r="H56" s="365"/>
      <c r="I56" s="365" t="s">
        <v>4604</v>
      </c>
      <c r="J56" s="165"/>
      <c r="K56" s="165"/>
      <c r="L56" s="165"/>
      <c r="M56" s="165"/>
      <c r="N56" s="165"/>
      <c r="O56" s="165"/>
      <c r="P56" s="165"/>
      <c r="Q56" s="165"/>
      <c r="R56" s="373"/>
      <c r="S56" s="373"/>
      <c r="T56" s="373"/>
      <c r="U56" s="373"/>
      <c r="V56" s="374"/>
      <c r="W56" s="212"/>
      <c r="X56" s="46"/>
      <c r="Y56" s="285"/>
    </row>
    <row r="57" spans="1:27" s="163" customFormat="1">
      <c r="A57" s="365"/>
      <c r="B57" s="365"/>
      <c r="C57" s="165"/>
      <c r="D57" s="165"/>
      <c r="E57" s="165"/>
      <c r="F57" s="365"/>
      <c r="G57" s="165"/>
      <c r="H57" s="365"/>
      <c r="I57" s="365"/>
      <c r="J57" s="165"/>
      <c r="K57" s="165"/>
      <c r="L57" s="165"/>
      <c r="M57" s="165"/>
      <c r="N57" s="165"/>
      <c r="O57" s="165"/>
      <c r="P57" s="165"/>
      <c r="Q57" s="165"/>
      <c r="R57" s="373"/>
      <c r="S57" s="373"/>
      <c r="T57" s="373"/>
      <c r="U57" s="373"/>
      <c r="V57" s="374"/>
      <c r="W57" s="212"/>
      <c r="X57" s="46"/>
      <c r="Y57" s="285"/>
    </row>
    <row r="58" spans="1:27" s="163" customFormat="1">
      <c r="A58" s="592" t="s">
        <v>3602</v>
      </c>
      <c r="B58" s="592"/>
      <c r="C58" s="592"/>
      <c r="D58" s="592"/>
      <c r="E58" s="592"/>
      <c r="F58" s="592"/>
      <c r="G58" s="592"/>
      <c r="H58" s="592"/>
      <c r="I58" s="592"/>
      <c r="J58" s="592"/>
      <c r="K58" s="592"/>
      <c r="L58" s="592"/>
      <c r="M58" s="592"/>
      <c r="N58" s="592"/>
      <c r="O58" s="592"/>
      <c r="P58" s="592"/>
      <c r="Q58" s="165"/>
      <c r="R58" s="373"/>
      <c r="S58" s="373"/>
      <c r="T58" s="373"/>
      <c r="U58" s="373"/>
      <c r="V58" s="374"/>
      <c r="W58" s="212"/>
      <c r="X58" s="46"/>
      <c r="Y58" s="285"/>
    </row>
    <row r="59" spans="1:27" s="163" customFormat="1">
      <c r="A59" s="365"/>
      <c r="B59" s="365"/>
      <c r="C59" s="165"/>
      <c r="D59" s="165"/>
      <c r="E59" s="165"/>
      <c r="F59" s="365"/>
      <c r="G59" s="165"/>
      <c r="H59" s="365"/>
      <c r="I59" s="365"/>
      <c r="J59" s="165"/>
      <c r="K59" s="165"/>
      <c r="L59" s="165"/>
      <c r="M59" s="165"/>
      <c r="N59" s="165"/>
      <c r="O59" s="165"/>
      <c r="P59" s="165"/>
      <c r="Q59" s="165"/>
      <c r="R59" s="373"/>
      <c r="S59" s="373"/>
      <c r="T59" s="373"/>
      <c r="U59" s="373"/>
      <c r="V59" s="374"/>
      <c r="W59" s="212"/>
      <c r="X59" s="46"/>
      <c r="Y59" s="285"/>
    </row>
    <row r="60" spans="1:27" s="163" customFormat="1">
      <c r="A60" s="365"/>
      <c r="B60" s="365"/>
      <c r="C60" s="165"/>
      <c r="D60" s="165"/>
      <c r="E60" s="165"/>
      <c r="F60" s="365"/>
      <c r="G60" s="165"/>
      <c r="H60" s="365"/>
      <c r="I60" s="365"/>
      <c r="J60" s="165"/>
      <c r="K60" s="165"/>
      <c r="L60" s="165"/>
      <c r="M60" s="165"/>
      <c r="N60" s="165"/>
      <c r="O60" s="165"/>
      <c r="P60" s="165"/>
      <c r="Q60" s="165"/>
      <c r="R60" s="373"/>
      <c r="S60" s="373"/>
      <c r="T60" s="373"/>
      <c r="U60" s="373"/>
      <c r="V60" s="374"/>
      <c r="W60" s="212">
        <f>SUM(W7:W59)</f>
        <v>205000</v>
      </c>
      <c r="X60" s="46"/>
      <c r="Y60" s="285"/>
    </row>
    <row r="61" spans="1:27" s="163" customFormat="1">
      <c r="A61" s="365"/>
      <c r="B61" s="365"/>
      <c r="C61" s="165"/>
      <c r="D61" s="165"/>
      <c r="E61" s="165"/>
      <c r="F61" s="365"/>
      <c r="G61" s="165"/>
      <c r="H61" s="365"/>
      <c r="I61" s="365"/>
      <c r="J61" s="165"/>
      <c r="K61" s="165"/>
      <c r="L61" s="165"/>
      <c r="M61" s="165"/>
      <c r="N61" s="165"/>
      <c r="O61" s="165"/>
      <c r="P61" s="165"/>
      <c r="Q61" s="165"/>
      <c r="R61" s="373"/>
      <c r="S61" s="373"/>
      <c r="T61" s="373"/>
      <c r="U61" s="373"/>
      <c r="V61" s="374"/>
      <c r="W61" s="212"/>
      <c r="X61" s="46"/>
      <c r="Y61" s="285"/>
    </row>
    <row r="62" spans="1:27" s="163" customFormat="1">
      <c r="A62" s="365"/>
      <c r="B62" s="365"/>
      <c r="G62" s="163" t="s">
        <v>10</v>
      </c>
      <c r="H62" s="220">
        <f>SUM(A49*5000)</f>
        <v>190000</v>
      </c>
      <c r="W62" s="212"/>
      <c r="X62" s="46"/>
      <c r="Y62" s="285"/>
    </row>
    <row r="63" spans="1:27" s="163" customFormat="1">
      <c r="A63" s="365"/>
      <c r="B63" s="365"/>
      <c r="C63" s="165"/>
      <c r="D63" s="165"/>
      <c r="E63" s="165"/>
      <c r="F63" s="365"/>
      <c r="G63" s="165" t="s">
        <v>3553</v>
      </c>
      <c r="H63" s="403">
        <f>SUM(W60)</f>
        <v>205000</v>
      </c>
      <c r="I63" s="365"/>
      <c r="J63" s="165"/>
      <c r="K63" s="165"/>
      <c r="L63" s="165"/>
      <c r="M63" s="165"/>
      <c r="N63" s="165"/>
      <c r="O63" s="165"/>
      <c r="P63" s="165"/>
      <c r="Q63" s="165"/>
      <c r="R63" s="373"/>
      <c r="S63" s="373"/>
      <c r="T63" s="373"/>
      <c r="U63" s="373"/>
      <c r="V63" s="374"/>
      <c r="W63" s="212"/>
      <c r="X63" s="46"/>
      <c r="Y63" s="285"/>
    </row>
    <row r="64" spans="1:27" s="163" customFormat="1">
      <c r="A64" s="365"/>
      <c r="B64" s="365"/>
      <c r="C64" s="165"/>
      <c r="D64" s="165"/>
      <c r="E64" s="165"/>
      <c r="F64" s="365"/>
      <c r="G64" s="165" t="s">
        <v>1091</v>
      </c>
      <c r="H64" s="403">
        <f>SUM(H62-H63)</f>
        <v>-15000</v>
      </c>
      <c r="I64" s="365"/>
      <c r="J64" s="165"/>
      <c r="K64" s="165"/>
      <c r="L64" s="165"/>
      <c r="M64" s="165"/>
      <c r="N64" s="165"/>
      <c r="O64" s="165"/>
      <c r="P64" s="165"/>
      <c r="Q64" s="165"/>
      <c r="R64" s="373"/>
      <c r="S64" s="373"/>
      <c r="T64" s="373"/>
      <c r="U64" s="373"/>
      <c r="V64" s="374"/>
      <c r="W64" s="212"/>
      <c r="X64" s="46"/>
      <c r="Y64" s="285"/>
    </row>
    <row r="65" spans="1:25" s="163" customFormat="1">
      <c r="A65" s="365"/>
      <c r="B65" s="365"/>
      <c r="C65" s="165"/>
      <c r="D65" s="165"/>
      <c r="E65" s="165"/>
      <c r="F65" s="365"/>
      <c r="G65" s="165"/>
      <c r="H65" s="365"/>
      <c r="I65" s="365"/>
      <c r="J65" s="165"/>
      <c r="K65" s="165"/>
      <c r="L65" s="165"/>
      <c r="M65" s="165"/>
      <c r="N65" s="165"/>
      <c r="O65" s="165"/>
      <c r="P65" s="165"/>
      <c r="Q65" s="165"/>
      <c r="R65" s="373"/>
      <c r="S65" s="373"/>
      <c r="T65" s="373"/>
      <c r="U65" s="373"/>
      <c r="V65" s="374"/>
      <c r="W65" s="212"/>
      <c r="X65" s="46"/>
      <c r="Y65" s="285"/>
    </row>
    <row r="66" spans="1:25" s="163" customFormat="1">
      <c r="A66" s="365"/>
      <c r="B66" s="365"/>
      <c r="C66" s="165"/>
      <c r="D66" s="165"/>
      <c r="E66" s="165"/>
      <c r="F66" s="365"/>
      <c r="G66" s="165"/>
      <c r="H66" s="365"/>
      <c r="I66" s="365"/>
      <c r="J66" s="165"/>
      <c r="K66" s="165"/>
      <c r="L66" s="165"/>
      <c r="M66" s="165"/>
      <c r="N66" s="165"/>
      <c r="O66" s="165"/>
      <c r="P66" s="165"/>
      <c r="Q66" s="165"/>
      <c r="R66" s="373"/>
      <c r="S66" s="373"/>
      <c r="T66" s="373"/>
      <c r="U66" s="373"/>
      <c r="V66" s="374"/>
      <c r="W66" s="212"/>
      <c r="X66" s="46"/>
      <c r="Y66" s="285"/>
    </row>
    <row r="67" spans="1:25" s="163" customFormat="1">
      <c r="A67" s="365"/>
      <c r="B67" s="365"/>
      <c r="C67" s="165"/>
      <c r="D67" s="165"/>
      <c r="E67" s="165"/>
      <c r="F67" s="365"/>
      <c r="G67" s="165"/>
      <c r="H67" s="365"/>
      <c r="I67" s="365"/>
      <c r="J67" s="165"/>
      <c r="K67" s="165"/>
      <c r="L67" s="165"/>
      <c r="M67" s="165"/>
      <c r="N67" s="165"/>
      <c r="O67" s="165"/>
      <c r="P67" s="165"/>
      <c r="Q67" s="165"/>
      <c r="R67" s="373"/>
      <c r="S67" s="373"/>
      <c r="T67" s="373"/>
      <c r="U67" s="373"/>
      <c r="V67" s="374"/>
      <c r="W67" s="212"/>
      <c r="X67" s="46"/>
      <c r="Y67" s="285"/>
    </row>
    <row r="68" spans="1:25" s="163" customFormat="1">
      <c r="A68" s="365"/>
      <c r="B68" s="365"/>
      <c r="C68" s="165"/>
      <c r="D68" s="165"/>
      <c r="E68" s="165"/>
      <c r="F68" s="365"/>
      <c r="G68" s="165"/>
      <c r="H68" s="365"/>
      <c r="I68" s="365"/>
      <c r="J68" s="165"/>
      <c r="K68" s="165"/>
      <c r="L68" s="165"/>
      <c r="M68" s="165"/>
      <c r="N68" s="165"/>
      <c r="O68" s="165"/>
      <c r="P68" s="165"/>
      <c r="Q68" s="165"/>
      <c r="R68" s="373"/>
      <c r="S68" s="373"/>
      <c r="T68" s="373"/>
      <c r="U68" s="373"/>
      <c r="V68" s="374"/>
      <c r="W68" s="212"/>
      <c r="X68" s="46"/>
      <c r="Y68" s="285"/>
    </row>
    <row r="69" spans="1:25" s="163" customFormat="1">
      <c r="A69" s="365"/>
      <c r="B69" s="365"/>
      <c r="C69" s="165"/>
      <c r="D69" s="165"/>
      <c r="E69" s="165"/>
      <c r="F69" s="365"/>
      <c r="G69" s="165"/>
      <c r="H69" s="365"/>
      <c r="I69" s="365"/>
      <c r="J69" s="165"/>
      <c r="K69" s="165"/>
      <c r="L69" s="165"/>
      <c r="M69" s="165"/>
      <c r="N69" s="165"/>
      <c r="O69" s="165"/>
      <c r="P69" s="165"/>
      <c r="Q69" s="165"/>
      <c r="R69" s="373"/>
      <c r="S69" s="373"/>
      <c r="T69" s="373"/>
      <c r="U69" s="373"/>
      <c r="V69" s="374"/>
      <c r="W69" s="212"/>
      <c r="X69" s="46"/>
      <c r="Y69" s="285"/>
    </row>
    <row r="70" spans="1:25" s="163" customFormat="1">
      <c r="A70" s="365"/>
      <c r="B70" s="365"/>
      <c r="C70" s="165"/>
      <c r="D70" s="165"/>
      <c r="E70" s="165"/>
      <c r="F70" s="365"/>
      <c r="G70" s="165"/>
      <c r="H70" s="365"/>
      <c r="I70" s="365"/>
      <c r="J70" s="165"/>
      <c r="K70" s="165"/>
      <c r="L70" s="165"/>
      <c r="M70" s="165"/>
      <c r="N70" s="165"/>
      <c r="O70" s="165"/>
      <c r="P70" s="165"/>
      <c r="Q70" s="165"/>
      <c r="R70" s="373"/>
      <c r="S70" s="373"/>
      <c r="T70" s="373"/>
      <c r="U70" s="373"/>
      <c r="V70" s="374"/>
      <c r="W70" s="212"/>
      <c r="X70" s="46"/>
      <c r="Y70" s="285"/>
    </row>
    <row r="71" spans="1:25" s="163" customFormat="1">
      <c r="A71" s="365"/>
      <c r="B71" s="365"/>
      <c r="C71" s="165"/>
      <c r="D71" s="165"/>
      <c r="E71" s="165"/>
      <c r="F71" s="365"/>
      <c r="G71" s="165"/>
      <c r="H71" s="365"/>
      <c r="I71" s="365"/>
      <c r="J71" s="165"/>
      <c r="K71" s="165"/>
      <c r="L71" s="165"/>
      <c r="M71" s="165"/>
      <c r="N71" s="165"/>
      <c r="O71" s="165"/>
      <c r="P71" s="165"/>
      <c r="Q71" s="165"/>
      <c r="R71" s="373"/>
      <c r="S71" s="373"/>
      <c r="T71" s="373"/>
      <c r="U71" s="373"/>
      <c r="V71" s="374"/>
      <c r="W71" s="212"/>
      <c r="X71" s="46"/>
      <c r="Y71" s="285"/>
    </row>
    <row r="72" spans="1:25" s="163" customFormat="1">
      <c r="A72" s="365"/>
      <c r="B72" s="365"/>
      <c r="C72" s="165"/>
      <c r="D72" s="165"/>
      <c r="E72" s="165"/>
      <c r="F72" s="365"/>
      <c r="G72" s="165"/>
      <c r="H72" s="365"/>
      <c r="I72" s="365"/>
      <c r="J72" s="165"/>
      <c r="K72" s="165"/>
      <c r="L72" s="165"/>
      <c r="M72" s="165"/>
      <c r="N72" s="165"/>
      <c r="O72" s="165"/>
      <c r="P72" s="165"/>
      <c r="Q72" s="165"/>
      <c r="R72" s="373"/>
      <c r="S72" s="373"/>
      <c r="T72" s="373"/>
      <c r="U72" s="373"/>
      <c r="V72" s="374"/>
      <c r="W72" s="212"/>
      <c r="X72" s="46"/>
      <c r="Y72" s="285"/>
    </row>
    <row r="73" spans="1:25" s="163" customFormat="1">
      <c r="A73" s="365"/>
      <c r="B73" s="365"/>
      <c r="C73" s="165"/>
      <c r="D73" s="165"/>
      <c r="E73" s="165"/>
      <c r="F73" s="365"/>
      <c r="G73" s="165"/>
      <c r="H73" s="365"/>
      <c r="I73" s="365"/>
      <c r="J73" s="165"/>
      <c r="K73" s="165"/>
      <c r="L73" s="165"/>
      <c r="M73" s="165"/>
      <c r="N73" s="165"/>
      <c r="O73" s="165"/>
      <c r="P73" s="165"/>
      <c r="Q73" s="165"/>
      <c r="R73" s="373"/>
      <c r="S73" s="373"/>
      <c r="T73" s="373"/>
      <c r="U73" s="373"/>
      <c r="V73" s="374"/>
      <c r="W73" s="212"/>
      <c r="X73" s="46"/>
      <c r="Y73" s="285"/>
    </row>
    <row r="74" spans="1:25" s="163" customFormat="1">
      <c r="A74" s="365"/>
      <c r="B74" s="365"/>
      <c r="C74" s="165"/>
      <c r="D74" s="165"/>
      <c r="E74" s="165"/>
      <c r="F74" s="365"/>
      <c r="G74" s="165"/>
      <c r="H74" s="365"/>
      <c r="I74" s="365"/>
      <c r="J74" s="165"/>
      <c r="K74" s="165"/>
      <c r="L74" s="165"/>
      <c r="M74" s="165"/>
      <c r="N74" s="165"/>
      <c r="O74" s="165"/>
      <c r="P74" s="165"/>
      <c r="Q74" s="165"/>
      <c r="R74" s="373"/>
      <c r="S74" s="373"/>
      <c r="T74" s="373"/>
      <c r="U74" s="373"/>
      <c r="V74" s="374"/>
      <c r="W74" s="212"/>
      <c r="X74" s="46"/>
      <c r="Y74" s="285"/>
    </row>
    <row r="75" spans="1:25" s="163" customFormat="1">
      <c r="A75" s="365"/>
      <c r="B75" s="365"/>
      <c r="C75" s="165"/>
      <c r="D75" s="165"/>
      <c r="E75" s="165"/>
      <c r="F75" s="365"/>
      <c r="G75" s="165"/>
      <c r="H75" s="365"/>
      <c r="I75" s="365"/>
      <c r="J75" s="165"/>
      <c r="K75" s="165"/>
      <c r="L75" s="165"/>
      <c r="M75" s="165"/>
      <c r="N75" s="165"/>
      <c r="O75" s="165"/>
      <c r="P75" s="165"/>
      <c r="Q75" s="165"/>
      <c r="R75" s="373"/>
      <c r="S75" s="373"/>
      <c r="T75" s="373"/>
      <c r="U75" s="373"/>
      <c r="V75" s="374"/>
      <c r="W75" s="212"/>
      <c r="X75" s="46"/>
      <c r="Y75" s="285"/>
    </row>
    <row r="76" spans="1:25" s="163" customFormat="1">
      <c r="A76" s="365"/>
      <c r="B76" s="365"/>
      <c r="C76" s="165"/>
      <c r="D76" s="165"/>
      <c r="E76" s="165"/>
      <c r="F76" s="365"/>
      <c r="G76" s="165"/>
      <c r="H76" s="365"/>
      <c r="I76" s="365"/>
      <c r="J76" s="165"/>
      <c r="K76" s="165"/>
      <c r="L76" s="165"/>
      <c r="M76" s="165"/>
      <c r="N76" s="165"/>
      <c r="O76" s="165"/>
      <c r="P76" s="165"/>
      <c r="Q76" s="165"/>
      <c r="R76" s="373"/>
      <c r="S76" s="373"/>
      <c r="T76" s="373"/>
      <c r="U76" s="373"/>
      <c r="V76" s="374"/>
      <c r="W76" s="212"/>
      <c r="X76" s="46"/>
      <c r="Y76" s="285"/>
    </row>
    <row r="77" spans="1:25" s="163" customFormat="1">
      <c r="A77" s="365"/>
      <c r="B77" s="365"/>
      <c r="C77" s="165"/>
      <c r="D77" s="165"/>
      <c r="E77" s="165"/>
      <c r="F77" s="365"/>
      <c r="G77" s="165"/>
      <c r="H77" s="365"/>
      <c r="I77" s="365"/>
      <c r="J77" s="165"/>
      <c r="K77" s="165"/>
      <c r="L77" s="165"/>
      <c r="M77" s="165"/>
      <c r="N77" s="165"/>
      <c r="O77" s="165"/>
      <c r="P77" s="165"/>
      <c r="Q77" s="165"/>
      <c r="R77" s="373"/>
      <c r="S77" s="373"/>
      <c r="T77" s="373"/>
      <c r="U77" s="373"/>
      <c r="V77" s="374"/>
      <c r="W77" s="212"/>
      <c r="X77" s="46"/>
      <c r="Y77" s="285"/>
    </row>
    <row r="78" spans="1:25" s="163" customFormat="1" ht="43.5">
      <c r="A78" s="380">
        <v>41</v>
      </c>
      <c r="B78" s="525"/>
      <c r="C78" s="426" t="s">
        <v>54</v>
      </c>
      <c r="D78" s="427" t="s">
        <v>1419</v>
      </c>
      <c r="E78" s="428" t="s">
        <v>1420</v>
      </c>
      <c r="F78" s="429" t="s">
        <v>479</v>
      </c>
      <c r="G78" s="430" t="s">
        <v>57</v>
      </c>
      <c r="H78" s="380" t="s">
        <v>1189</v>
      </c>
      <c r="I78" s="431" t="s">
        <v>1413</v>
      </c>
      <c r="J78" s="430" t="s">
        <v>1191</v>
      </c>
      <c r="K78" s="430"/>
      <c r="L78" s="430"/>
      <c r="M78" s="430"/>
      <c r="N78" s="430"/>
      <c r="O78" s="430"/>
      <c r="P78" s="430"/>
      <c r="Q78" s="432"/>
      <c r="R78" s="433"/>
      <c r="S78" s="432" t="s">
        <v>50</v>
      </c>
      <c r="T78" s="432"/>
      <c r="U78" s="432" t="s">
        <v>50</v>
      </c>
      <c r="V78" s="285"/>
      <c r="W78" s="285"/>
      <c r="X78" s="285"/>
      <c r="Y78" s="285"/>
    </row>
    <row r="79" spans="1:25" s="163" customFormat="1" ht="43.5">
      <c r="A79" s="186">
        <v>42</v>
      </c>
      <c r="B79" s="360"/>
      <c r="C79" s="381" t="s">
        <v>58</v>
      </c>
      <c r="D79" s="185" t="s">
        <v>1462</v>
      </c>
      <c r="E79" s="161" t="s">
        <v>1463</v>
      </c>
      <c r="F79" s="166" t="s">
        <v>451</v>
      </c>
      <c r="G79" s="39" t="s">
        <v>57</v>
      </c>
      <c r="H79" s="39" t="s">
        <v>1464</v>
      </c>
      <c r="I79" s="186" t="s">
        <v>2649</v>
      </c>
      <c r="J79" s="186" t="s">
        <v>1466</v>
      </c>
      <c r="K79" s="186"/>
      <c r="L79" s="186"/>
      <c r="M79" s="186"/>
      <c r="N79" s="186"/>
      <c r="O79" s="186"/>
      <c r="P79" s="186"/>
      <c r="Q79" s="39"/>
      <c r="R79" s="187"/>
      <c r="S79" s="187" t="s">
        <v>50</v>
      </c>
      <c r="T79" s="187"/>
      <c r="U79" s="187" t="s">
        <v>50</v>
      </c>
      <c r="V79" s="285"/>
      <c r="W79" s="285"/>
      <c r="X79" s="285"/>
      <c r="Y79" s="285"/>
    </row>
    <row r="80" spans="1:25" s="163" customFormat="1" ht="43.5">
      <c r="A80" s="186">
        <v>43</v>
      </c>
      <c r="B80" s="360"/>
      <c r="C80" s="381" t="s">
        <v>58</v>
      </c>
      <c r="D80" s="185" t="s">
        <v>1467</v>
      </c>
      <c r="E80" s="161" t="s">
        <v>1468</v>
      </c>
      <c r="F80" s="166" t="s">
        <v>451</v>
      </c>
      <c r="G80" s="39" t="s">
        <v>57</v>
      </c>
      <c r="H80" s="39" t="s">
        <v>1464</v>
      </c>
      <c r="I80" s="186" t="s">
        <v>1469</v>
      </c>
      <c r="J80" s="39" t="s">
        <v>1470</v>
      </c>
      <c r="K80" s="39"/>
      <c r="L80" s="39"/>
      <c r="M80" s="39"/>
      <c r="N80" s="39"/>
      <c r="O80" s="39"/>
      <c r="P80" s="39"/>
      <c r="Q80" s="42"/>
      <c r="R80" s="187"/>
      <c r="S80" s="187" t="s">
        <v>50</v>
      </c>
      <c r="T80" s="187"/>
      <c r="U80" s="187" t="s">
        <v>50</v>
      </c>
      <c r="V80" s="285" t="s">
        <v>2533</v>
      </c>
      <c r="W80" s="285"/>
      <c r="X80" s="285"/>
      <c r="Y80" s="285"/>
    </row>
    <row r="81" spans="1:26" ht="43.5">
      <c r="A81" s="152">
        <v>45</v>
      </c>
      <c r="B81" s="444"/>
      <c r="C81" s="434" t="s">
        <v>58</v>
      </c>
      <c r="D81" s="424" t="s">
        <v>1225</v>
      </c>
      <c r="E81" s="435" t="s">
        <v>1526</v>
      </c>
      <c r="F81" s="436" t="s">
        <v>367</v>
      </c>
      <c r="G81" s="402" t="s">
        <v>57</v>
      </c>
      <c r="H81" s="402" t="s">
        <v>1511</v>
      </c>
      <c r="I81" s="152" t="s">
        <v>1527</v>
      </c>
      <c r="J81" s="402" t="s">
        <v>1528</v>
      </c>
      <c r="K81" s="402"/>
      <c r="L81" s="402"/>
      <c r="M81" s="402"/>
      <c r="N81" s="402"/>
      <c r="O81" s="402"/>
      <c r="P81" s="402"/>
      <c r="Q81" s="402"/>
      <c r="R81" s="401"/>
      <c r="S81" s="401" t="s">
        <v>50</v>
      </c>
      <c r="T81" s="401"/>
      <c r="U81" s="401" t="s">
        <v>50</v>
      </c>
      <c r="V81" s="374" t="s">
        <v>2650</v>
      </c>
    </row>
    <row r="82" spans="1:26" ht="43.5">
      <c r="A82" s="380">
        <v>46</v>
      </c>
      <c r="B82" s="525"/>
      <c r="C82" s="426" t="s">
        <v>45</v>
      </c>
      <c r="D82" s="427" t="s">
        <v>1103</v>
      </c>
      <c r="E82" s="428" t="s">
        <v>1104</v>
      </c>
      <c r="F82" s="429" t="s">
        <v>164</v>
      </c>
      <c r="G82" s="430" t="s">
        <v>57</v>
      </c>
      <c r="H82" s="380" t="s">
        <v>298</v>
      </c>
      <c r="I82" s="380" t="s">
        <v>1105</v>
      </c>
      <c r="J82" s="430"/>
      <c r="K82" s="430"/>
      <c r="L82" s="430"/>
      <c r="M82" s="430"/>
      <c r="N82" s="430"/>
      <c r="O82" s="430"/>
      <c r="P82" s="430"/>
      <c r="Q82" s="432"/>
      <c r="R82" s="430"/>
      <c r="S82" s="432" t="s">
        <v>50</v>
      </c>
      <c r="T82" s="432"/>
      <c r="U82" s="432" t="s">
        <v>50</v>
      </c>
      <c r="V82" s="163"/>
      <c r="W82" s="220"/>
      <c r="X82" s="163"/>
      <c r="Y82" s="163" t="s">
        <v>2504</v>
      </c>
      <c r="Z82" s="163">
        <v>3</v>
      </c>
    </row>
    <row r="83" spans="1:26" ht="65.25">
      <c r="A83" s="186">
        <v>47</v>
      </c>
      <c r="B83" s="360"/>
      <c r="C83" s="381" t="s">
        <v>54</v>
      </c>
      <c r="D83" s="185" t="s">
        <v>1122</v>
      </c>
      <c r="E83" s="161" t="s">
        <v>1123</v>
      </c>
      <c r="F83" s="166" t="s">
        <v>250</v>
      </c>
      <c r="G83" s="39" t="s">
        <v>57</v>
      </c>
      <c r="H83" s="39" t="s">
        <v>1124</v>
      </c>
      <c r="I83" s="186" t="s">
        <v>1125</v>
      </c>
      <c r="J83" s="39"/>
      <c r="K83" s="39"/>
      <c r="L83" s="39"/>
      <c r="M83" s="39"/>
      <c r="N83" s="39"/>
      <c r="O83" s="39"/>
      <c r="P83" s="39"/>
      <c r="Q83" s="42"/>
      <c r="R83" s="187"/>
      <c r="S83" s="187" t="s">
        <v>50</v>
      </c>
      <c r="T83" s="187"/>
      <c r="U83" s="187" t="s">
        <v>50</v>
      </c>
      <c r="V83" s="163"/>
      <c r="W83" s="220"/>
      <c r="X83" s="163"/>
      <c r="Y83" s="163"/>
      <c r="Z83" s="163"/>
    </row>
  </sheetData>
  <mergeCells count="21">
    <mergeCell ref="A1:U1"/>
    <mergeCell ref="A2:U2"/>
    <mergeCell ref="A3:U3"/>
    <mergeCell ref="A5:A6"/>
    <mergeCell ref="C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M4:P4"/>
    <mergeCell ref="A58:P58"/>
    <mergeCell ref="Q5:S5"/>
    <mergeCell ref="T5:U5"/>
    <mergeCell ref="B5:B6"/>
  </mergeCell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6" r:id="rId8"/>
    <hyperlink ref="M20" r:id="rId9"/>
    <hyperlink ref="M24" r:id="rId10"/>
    <hyperlink ref="M25" r:id="rId11"/>
    <hyperlink ref="M28" r:id="rId12"/>
    <hyperlink ref="M40" r:id="rId13"/>
    <hyperlink ref="M38" r:id="rId14"/>
    <hyperlink ref="M37" r:id="rId15"/>
    <hyperlink ref="M36" r:id="rId16"/>
    <hyperlink ref="M35" r:id="rId17"/>
    <hyperlink ref="M33" r:id="rId18"/>
    <hyperlink ref="M32" r:id="rId19"/>
    <hyperlink ref="M30" r:id="rId20"/>
    <hyperlink ref="M29" r:id="rId21"/>
    <hyperlink ref="M42" r:id="rId22"/>
    <hyperlink ref="M47" r:id="rId23"/>
    <hyperlink ref="M49" r:id="rId24"/>
    <hyperlink ref="M52" r:id="rId25"/>
  </hyperlinks>
  <printOptions horizontalCentered="1"/>
  <pageMargins left="0.11811023622047245" right="0.11811023622047245" top="0.74803149606299213" bottom="0.55118110236220474" header="0.31496062992125984" footer="0.31496062992125984"/>
  <pageSetup paperSize="9" scale="75" orientation="landscape" verticalDpi="0" r:id="rId26"/>
  <headerFooter>
    <oddHeader>&amp;A</oddHeader>
    <oddFooter>หน้าที่ &amp;P จาก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U84"/>
  <sheetViews>
    <sheetView topLeftCell="A40" workbookViewId="0">
      <selection activeCell="C126" sqref="C126"/>
    </sheetView>
  </sheetViews>
  <sheetFormatPr defaultRowHeight="21.75"/>
  <cols>
    <col min="1" max="3" width="5.25" style="1" customWidth="1"/>
    <col min="4" max="4" width="6.125" style="1" customWidth="1"/>
    <col min="5" max="5" width="8.375" style="1" customWidth="1"/>
    <col min="6" max="6" width="10.875" style="1" customWidth="1"/>
    <col min="7" max="7" width="14.5" style="1" customWidth="1"/>
    <col min="8" max="8" width="9" style="1" customWidth="1"/>
    <col min="9" max="9" width="15.875" style="1" customWidth="1"/>
    <col min="10" max="10" width="23.375" style="1" hidden="1" customWidth="1"/>
    <col min="11" max="11" width="11.75" style="1" customWidth="1"/>
    <col min="12" max="12" width="9.125" style="1" hidden="1" customWidth="1"/>
    <col min="13" max="13" width="9.75" style="1" hidden="1" customWidth="1"/>
    <col min="14" max="14" width="10" style="1" hidden="1" customWidth="1"/>
    <col min="15" max="15" width="8.5" style="1" customWidth="1"/>
    <col min="16" max="16" width="8.375" style="1" customWidth="1"/>
    <col min="17" max="17" width="10.125" style="1" customWidth="1"/>
    <col min="18" max="16384" width="9" style="1"/>
  </cols>
  <sheetData>
    <row r="1" spans="1:19" s="2" customFormat="1" ht="21">
      <c r="A1" s="551" t="s">
        <v>791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</row>
    <row r="2" spans="1:19" s="2" customFormat="1" ht="21">
      <c r="A2" s="551" t="s">
        <v>1410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</row>
    <row r="3" spans="1:19" s="2" customFormat="1" ht="21">
      <c r="A3" s="551" t="s">
        <v>1263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</row>
    <row r="5" spans="1:19" s="89" customFormat="1" ht="20.25" customHeight="1">
      <c r="A5" s="552" t="s">
        <v>33</v>
      </c>
      <c r="B5" s="552" t="s">
        <v>182</v>
      </c>
      <c r="C5" s="358"/>
      <c r="D5" s="569" t="s">
        <v>34</v>
      </c>
      <c r="E5" s="562"/>
      <c r="F5" s="543"/>
      <c r="G5" s="540" t="s">
        <v>1558</v>
      </c>
      <c r="H5" s="540" t="s">
        <v>35</v>
      </c>
      <c r="I5" s="540" t="s">
        <v>36</v>
      </c>
      <c r="J5" s="540" t="s">
        <v>37</v>
      </c>
      <c r="K5" s="540" t="s">
        <v>123</v>
      </c>
      <c r="L5" s="537" t="s">
        <v>38</v>
      </c>
      <c r="M5" s="538"/>
      <c r="N5" s="539"/>
      <c r="O5" s="538" t="s">
        <v>42</v>
      </c>
      <c r="P5" s="539"/>
      <c r="Q5" s="223" t="s">
        <v>1789</v>
      </c>
      <c r="R5" s="223" t="s">
        <v>1799</v>
      </c>
    </row>
    <row r="6" spans="1:19" s="89" customFormat="1" ht="62.25" customHeight="1">
      <c r="A6" s="553"/>
      <c r="B6" s="553"/>
      <c r="C6" s="359"/>
      <c r="D6" s="570"/>
      <c r="E6" s="563"/>
      <c r="F6" s="544"/>
      <c r="G6" s="541"/>
      <c r="H6" s="541"/>
      <c r="I6" s="541"/>
      <c r="J6" s="541"/>
      <c r="K6" s="541"/>
      <c r="L6" s="17" t="s">
        <v>39</v>
      </c>
      <c r="M6" s="17" t="s">
        <v>40</v>
      </c>
      <c r="N6" s="90" t="s">
        <v>41</v>
      </c>
      <c r="O6" s="17" t="s">
        <v>43</v>
      </c>
      <c r="P6" s="90" t="s">
        <v>44</v>
      </c>
    </row>
    <row r="7" spans="1:19" s="198" customFormat="1" ht="45" customHeight="1">
      <c r="A7" s="191">
        <v>1</v>
      </c>
      <c r="B7" s="192">
        <v>33</v>
      </c>
      <c r="C7" s="192"/>
      <c r="D7" s="192" t="s">
        <v>54</v>
      </c>
      <c r="E7" s="193" t="s">
        <v>1411</v>
      </c>
      <c r="F7" s="194" t="s">
        <v>1412</v>
      </c>
      <c r="G7" s="195" t="s">
        <v>479</v>
      </c>
      <c r="H7" s="191" t="s">
        <v>57</v>
      </c>
      <c r="I7" s="196" t="s">
        <v>1189</v>
      </c>
      <c r="J7" s="196" t="s">
        <v>1413</v>
      </c>
      <c r="K7" s="196" t="s">
        <v>1414</v>
      </c>
      <c r="L7" s="197"/>
      <c r="M7" s="330"/>
      <c r="N7" s="197" t="s">
        <v>50</v>
      </c>
      <c r="O7" s="197"/>
      <c r="P7" s="197" t="s">
        <v>50</v>
      </c>
      <c r="Q7" s="198" t="s">
        <v>1801</v>
      </c>
      <c r="R7" s="199">
        <v>5000</v>
      </c>
    </row>
    <row r="8" spans="1:19" s="93" customFormat="1" ht="45.75" customHeight="1">
      <c r="A8" s="129"/>
      <c r="B8" s="145">
        <v>33</v>
      </c>
      <c r="C8" s="145"/>
      <c r="D8" s="145" t="s">
        <v>45</v>
      </c>
      <c r="E8" s="146" t="s">
        <v>1415</v>
      </c>
      <c r="F8" s="147" t="s">
        <v>1416</v>
      </c>
      <c r="G8" s="134" t="s">
        <v>479</v>
      </c>
      <c r="H8" s="129" t="s">
        <v>57</v>
      </c>
      <c r="I8" s="148" t="s">
        <v>1189</v>
      </c>
      <c r="J8" s="362" t="s">
        <v>1417</v>
      </c>
      <c r="K8" s="148" t="s">
        <v>1418</v>
      </c>
      <c r="L8" s="150"/>
      <c r="M8" s="97"/>
      <c r="N8" s="150" t="s">
        <v>50</v>
      </c>
      <c r="O8" s="150"/>
      <c r="P8" s="150" t="s">
        <v>50</v>
      </c>
      <c r="R8" s="218"/>
      <c r="S8" s="93" t="s">
        <v>1817</v>
      </c>
    </row>
    <row r="9" spans="1:19" ht="42.75" customHeight="1">
      <c r="A9" s="21">
        <v>2</v>
      </c>
      <c r="B9" s="55">
        <v>33</v>
      </c>
      <c r="C9" s="55"/>
      <c r="D9" s="55" t="s">
        <v>54</v>
      </c>
      <c r="E9" s="56" t="s">
        <v>1419</v>
      </c>
      <c r="F9" s="57" t="s">
        <v>1420</v>
      </c>
      <c r="G9" s="26" t="s">
        <v>479</v>
      </c>
      <c r="H9" s="21" t="s">
        <v>57</v>
      </c>
      <c r="I9" s="60" t="s">
        <v>1189</v>
      </c>
      <c r="J9" s="58" t="s">
        <v>1413</v>
      </c>
      <c r="K9" s="21" t="s">
        <v>1191</v>
      </c>
      <c r="L9" s="59"/>
      <c r="M9" s="6"/>
      <c r="N9" s="59" t="s">
        <v>50</v>
      </c>
      <c r="O9" s="59"/>
      <c r="P9" s="59" t="s">
        <v>50</v>
      </c>
      <c r="R9" s="209"/>
    </row>
    <row r="10" spans="1:19" s="206" customFormat="1" ht="40.5" customHeight="1">
      <c r="A10" s="200">
        <v>3</v>
      </c>
      <c r="B10" s="201">
        <v>33</v>
      </c>
      <c r="C10" s="201">
        <v>1</v>
      </c>
      <c r="D10" s="201" t="s">
        <v>58</v>
      </c>
      <c r="E10" s="202" t="s">
        <v>1421</v>
      </c>
      <c r="F10" s="203" t="s">
        <v>1422</v>
      </c>
      <c r="G10" s="213" t="s">
        <v>479</v>
      </c>
      <c r="H10" s="200" t="s">
        <v>57</v>
      </c>
      <c r="I10" s="204" t="s">
        <v>1189</v>
      </c>
      <c r="J10" s="204" t="s">
        <v>1423</v>
      </c>
      <c r="K10" s="200" t="s">
        <v>1424</v>
      </c>
      <c r="L10" s="211"/>
      <c r="M10" s="200"/>
      <c r="N10" s="211" t="s">
        <v>50</v>
      </c>
      <c r="O10" s="211"/>
      <c r="P10" s="211" t="s">
        <v>50</v>
      </c>
      <c r="Q10" s="206" t="s">
        <v>1803</v>
      </c>
      <c r="R10" s="207">
        <v>5000</v>
      </c>
    </row>
    <row r="11" spans="1:19" s="198" customFormat="1" ht="43.5" customHeight="1">
      <c r="A11" s="200">
        <v>4</v>
      </c>
      <c r="B11" s="201">
        <v>33</v>
      </c>
      <c r="C11" s="201"/>
      <c r="D11" s="201" t="s">
        <v>58</v>
      </c>
      <c r="E11" s="202" t="s">
        <v>1425</v>
      </c>
      <c r="F11" s="203" t="s">
        <v>1426</v>
      </c>
      <c r="G11" s="213" t="s">
        <v>479</v>
      </c>
      <c r="H11" s="200" t="s">
        <v>57</v>
      </c>
      <c r="I11" s="204" t="s">
        <v>1189</v>
      </c>
      <c r="J11" s="224" t="s">
        <v>1427</v>
      </c>
      <c r="K11" s="200" t="s">
        <v>1191</v>
      </c>
      <c r="L11" s="211"/>
      <c r="M11" s="214"/>
      <c r="N11" s="211" t="s">
        <v>50</v>
      </c>
      <c r="O11" s="211"/>
      <c r="P11" s="211" t="s">
        <v>50</v>
      </c>
      <c r="Q11" s="198" t="s">
        <v>1801</v>
      </c>
      <c r="R11" s="199">
        <v>5000</v>
      </c>
    </row>
    <row r="12" spans="1:19" s="93" customFormat="1" ht="41.25" customHeight="1">
      <c r="A12" s="129"/>
      <c r="B12" s="145">
        <v>33</v>
      </c>
      <c r="C12" s="145"/>
      <c r="D12" s="145" t="s">
        <v>58</v>
      </c>
      <c r="E12" s="146" t="s">
        <v>1428</v>
      </c>
      <c r="F12" s="147" t="s">
        <v>1429</v>
      </c>
      <c r="G12" s="134" t="s">
        <v>479</v>
      </c>
      <c r="H12" s="129" t="s">
        <v>57</v>
      </c>
      <c r="I12" s="148" t="s">
        <v>490</v>
      </c>
      <c r="J12" s="148" t="s">
        <v>1430</v>
      </c>
      <c r="K12" s="129" t="s">
        <v>1431</v>
      </c>
      <c r="L12" s="97"/>
      <c r="M12" s="150"/>
      <c r="N12" s="150" t="s">
        <v>50</v>
      </c>
      <c r="O12" s="150"/>
      <c r="P12" s="150" t="s">
        <v>50</v>
      </c>
      <c r="R12" s="218"/>
      <c r="S12" s="93" t="s">
        <v>1817</v>
      </c>
    </row>
    <row r="13" spans="1:19" s="198" customFormat="1" ht="43.5">
      <c r="A13" s="200">
        <v>5</v>
      </c>
      <c r="B13" s="201">
        <v>33</v>
      </c>
      <c r="C13" s="201">
        <v>2</v>
      </c>
      <c r="D13" s="201" t="s">
        <v>58</v>
      </c>
      <c r="E13" s="202" t="s">
        <v>1432</v>
      </c>
      <c r="F13" s="203" t="s">
        <v>1433</v>
      </c>
      <c r="G13" s="213" t="s">
        <v>479</v>
      </c>
      <c r="H13" s="200" t="s">
        <v>57</v>
      </c>
      <c r="I13" s="200" t="s">
        <v>720</v>
      </c>
      <c r="J13" s="204" t="s">
        <v>1434</v>
      </c>
      <c r="K13" s="200" t="s">
        <v>1435</v>
      </c>
      <c r="L13" s="214"/>
      <c r="M13" s="211"/>
      <c r="N13" s="211" t="s">
        <v>50</v>
      </c>
      <c r="O13" s="211"/>
      <c r="P13" s="211" t="s">
        <v>50</v>
      </c>
      <c r="Q13" s="198" t="s">
        <v>1801</v>
      </c>
      <c r="R13" s="199">
        <v>5000</v>
      </c>
    </row>
    <row r="14" spans="1:19" s="93" customFormat="1" ht="43.5">
      <c r="A14" s="129"/>
      <c r="B14" s="145">
        <v>33</v>
      </c>
      <c r="C14" s="145"/>
      <c r="D14" s="145" t="s">
        <v>45</v>
      </c>
      <c r="E14" s="146" t="s">
        <v>46</v>
      </c>
      <c r="F14" s="147" t="s">
        <v>1436</v>
      </c>
      <c r="G14" s="134" t="s">
        <v>479</v>
      </c>
      <c r="H14" s="129" t="s">
        <v>57</v>
      </c>
      <c r="I14" s="129" t="s">
        <v>720</v>
      </c>
      <c r="J14" s="148" t="s">
        <v>1437</v>
      </c>
      <c r="K14" s="148" t="s">
        <v>1438</v>
      </c>
      <c r="L14" s="97"/>
      <c r="M14" s="150"/>
      <c r="N14" s="150" t="s">
        <v>50</v>
      </c>
      <c r="O14" s="150"/>
      <c r="P14" s="150" t="s">
        <v>50</v>
      </c>
      <c r="R14" s="218"/>
      <c r="S14" s="93" t="s">
        <v>1845</v>
      </c>
    </row>
    <row r="15" spans="1:19" s="93" customFormat="1" ht="43.5">
      <c r="A15" s="129"/>
      <c r="B15" s="145">
        <v>33</v>
      </c>
      <c r="C15" s="145"/>
      <c r="D15" s="145" t="s">
        <v>58</v>
      </c>
      <c r="E15" s="146" t="s">
        <v>1439</v>
      </c>
      <c r="F15" s="147" t="s">
        <v>1272</v>
      </c>
      <c r="G15" s="134" t="s">
        <v>479</v>
      </c>
      <c r="H15" s="129" t="s">
        <v>57</v>
      </c>
      <c r="I15" s="129" t="s">
        <v>720</v>
      </c>
      <c r="J15" s="148" t="s">
        <v>1440</v>
      </c>
      <c r="K15" s="129" t="s">
        <v>722</v>
      </c>
      <c r="L15" s="129"/>
      <c r="M15" s="150"/>
      <c r="N15" s="150" t="s">
        <v>50</v>
      </c>
      <c r="O15" s="150"/>
      <c r="P15" s="150" t="s">
        <v>50</v>
      </c>
      <c r="R15" s="218"/>
      <c r="S15" s="93" t="s">
        <v>1978</v>
      </c>
    </row>
    <row r="16" spans="1:19" s="93" customFormat="1" ht="43.5">
      <c r="A16" s="129"/>
      <c r="B16" s="145">
        <v>33</v>
      </c>
      <c r="C16" s="145"/>
      <c r="D16" s="145" t="s">
        <v>58</v>
      </c>
      <c r="E16" s="146" t="s">
        <v>362</v>
      </c>
      <c r="F16" s="147" t="s">
        <v>1441</v>
      </c>
      <c r="G16" s="134" t="s">
        <v>479</v>
      </c>
      <c r="H16" s="129" t="s">
        <v>57</v>
      </c>
      <c r="I16" s="129" t="s">
        <v>720</v>
      </c>
      <c r="J16" s="148" t="s">
        <v>1442</v>
      </c>
      <c r="K16" s="129" t="s">
        <v>722</v>
      </c>
      <c r="L16" s="129"/>
      <c r="M16" s="150"/>
      <c r="N16" s="150" t="s">
        <v>50</v>
      </c>
      <c r="O16" s="150"/>
      <c r="P16" s="150" t="s">
        <v>50</v>
      </c>
      <c r="R16" s="218"/>
      <c r="S16" s="93" t="s">
        <v>1978</v>
      </c>
    </row>
    <row r="17" spans="1:19" s="93" customFormat="1" ht="43.5">
      <c r="A17" s="129"/>
      <c r="B17" s="145">
        <v>33</v>
      </c>
      <c r="C17" s="145"/>
      <c r="D17" s="145" t="s">
        <v>58</v>
      </c>
      <c r="E17" s="146" t="s">
        <v>1443</v>
      </c>
      <c r="F17" s="147" t="s">
        <v>1444</v>
      </c>
      <c r="G17" s="134" t="s">
        <v>479</v>
      </c>
      <c r="H17" s="129" t="s">
        <v>57</v>
      </c>
      <c r="I17" s="129" t="s">
        <v>720</v>
      </c>
      <c r="J17" s="148" t="s">
        <v>1445</v>
      </c>
      <c r="K17" s="129" t="s">
        <v>722</v>
      </c>
      <c r="L17" s="97"/>
      <c r="M17" s="150"/>
      <c r="N17" s="150" t="s">
        <v>50</v>
      </c>
      <c r="O17" s="150"/>
      <c r="P17" s="150" t="s">
        <v>50</v>
      </c>
      <c r="R17" s="218"/>
      <c r="S17" s="93" t="s">
        <v>1978</v>
      </c>
    </row>
    <row r="18" spans="1:19" s="93" customFormat="1" ht="43.5">
      <c r="A18" s="129"/>
      <c r="B18" s="145">
        <v>33</v>
      </c>
      <c r="C18" s="145"/>
      <c r="D18" s="145" t="s">
        <v>58</v>
      </c>
      <c r="E18" s="146" t="s">
        <v>1446</v>
      </c>
      <c r="F18" s="147" t="s">
        <v>1447</v>
      </c>
      <c r="G18" s="134" t="s">
        <v>479</v>
      </c>
      <c r="H18" s="129" t="s">
        <v>57</v>
      </c>
      <c r="I18" s="129" t="s">
        <v>720</v>
      </c>
      <c r="J18" s="148" t="s">
        <v>1448</v>
      </c>
      <c r="K18" s="129" t="s">
        <v>722</v>
      </c>
      <c r="L18" s="97"/>
      <c r="M18" s="150"/>
      <c r="N18" s="150" t="s">
        <v>50</v>
      </c>
      <c r="O18" s="150"/>
      <c r="P18" s="150" t="s">
        <v>50</v>
      </c>
      <c r="R18" s="218"/>
      <c r="S18" s="93" t="s">
        <v>1978</v>
      </c>
    </row>
    <row r="19" spans="1:19" s="198" customFormat="1" ht="43.5">
      <c r="A19" s="200">
        <v>6</v>
      </c>
      <c r="B19" s="201">
        <v>33</v>
      </c>
      <c r="C19" s="201">
        <v>3</v>
      </c>
      <c r="D19" s="201" t="s">
        <v>54</v>
      </c>
      <c r="E19" s="202" t="s">
        <v>1449</v>
      </c>
      <c r="F19" s="203" t="s">
        <v>1450</v>
      </c>
      <c r="G19" s="213" t="s">
        <v>479</v>
      </c>
      <c r="H19" s="200" t="s">
        <v>57</v>
      </c>
      <c r="I19" s="200" t="s">
        <v>720</v>
      </c>
      <c r="J19" s="204" t="s">
        <v>1451</v>
      </c>
      <c r="K19" s="200" t="s">
        <v>722</v>
      </c>
      <c r="L19" s="214"/>
      <c r="M19" s="211"/>
      <c r="N19" s="211" t="s">
        <v>50</v>
      </c>
      <c r="O19" s="211"/>
      <c r="P19" s="211" t="s">
        <v>50</v>
      </c>
      <c r="Q19" s="198" t="s">
        <v>1801</v>
      </c>
      <c r="R19" s="199">
        <v>5000</v>
      </c>
    </row>
    <row r="20" spans="1:19" s="93" customFormat="1" ht="43.5">
      <c r="A20" s="129"/>
      <c r="B20" s="145">
        <v>33</v>
      </c>
      <c r="C20" s="145"/>
      <c r="D20" s="145" t="s">
        <v>58</v>
      </c>
      <c r="E20" s="146" t="s">
        <v>1452</v>
      </c>
      <c r="F20" s="147" t="s">
        <v>1453</v>
      </c>
      <c r="G20" s="134" t="s">
        <v>479</v>
      </c>
      <c r="H20" s="129" t="s">
        <v>57</v>
      </c>
      <c r="I20" s="129" t="s">
        <v>720</v>
      </c>
      <c r="J20" s="148" t="s">
        <v>1454</v>
      </c>
      <c r="K20" s="148" t="s">
        <v>1455</v>
      </c>
      <c r="L20" s="97"/>
      <c r="M20" s="150"/>
      <c r="N20" s="150" t="s">
        <v>50</v>
      </c>
      <c r="O20" s="150"/>
      <c r="P20" s="150" t="s">
        <v>50</v>
      </c>
      <c r="R20" s="218"/>
      <c r="S20" s="93" t="s">
        <v>1978</v>
      </c>
    </row>
    <row r="21" spans="1:19" s="93" customFormat="1" ht="43.5">
      <c r="A21" s="129"/>
      <c r="B21" s="145">
        <v>33</v>
      </c>
      <c r="C21" s="145"/>
      <c r="D21" s="145" t="s">
        <v>45</v>
      </c>
      <c r="E21" s="146" t="s">
        <v>1456</v>
      </c>
      <c r="F21" s="147" t="s">
        <v>1457</v>
      </c>
      <c r="G21" s="134" t="s">
        <v>479</v>
      </c>
      <c r="H21" s="129" t="s">
        <v>57</v>
      </c>
      <c r="I21" s="129" t="s">
        <v>720</v>
      </c>
      <c r="J21" s="148" t="s">
        <v>1458</v>
      </c>
      <c r="K21" s="148" t="s">
        <v>722</v>
      </c>
      <c r="L21" s="97"/>
      <c r="M21" s="150"/>
      <c r="N21" s="150" t="s">
        <v>50</v>
      </c>
      <c r="O21" s="150"/>
      <c r="P21" s="150" t="s">
        <v>50</v>
      </c>
      <c r="R21" s="218"/>
      <c r="S21" s="93" t="s">
        <v>1978</v>
      </c>
    </row>
    <row r="22" spans="1:19" s="93" customFormat="1" ht="44.25" customHeight="1">
      <c r="A22" s="129"/>
      <c r="B22" s="145">
        <v>33</v>
      </c>
      <c r="C22" s="145"/>
      <c r="D22" s="145" t="s">
        <v>58</v>
      </c>
      <c r="E22" s="146" t="s">
        <v>1459</v>
      </c>
      <c r="F22" s="147" t="s">
        <v>1460</v>
      </c>
      <c r="G22" s="134" t="s">
        <v>479</v>
      </c>
      <c r="H22" s="129" t="s">
        <v>57</v>
      </c>
      <c r="I22" s="148" t="s">
        <v>1189</v>
      </c>
      <c r="J22" s="148" t="s">
        <v>1413</v>
      </c>
      <c r="K22" s="148" t="s">
        <v>1461</v>
      </c>
      <c r="L22" s="129"/>
      <c r="M22" s="150"/>
      <c r="N22" s="150" t="s">
        <v>50</v>
      </c>
      <c r="O22" s="150"/>
      <c r="P22" s="150" t="s">
        <v>50</v>
      </c>
      <c r="R22" s="218"/>
      <c r="S22" s="93" t="s">
        <v>1817</v>
      </c>
    </row>
    <row r="23" spans="1:19" s="198" customFormat="1" ht="43.5">
      <c r="A23" s="200">
        <v>7</v>
      </c>
      <c r="B23" s="201">
        <v>35</v>
      </c>
      <c r="C23" s="201"/>
      <c r="D23" s="201" t="s">
        <v>58</v>
      </c>
      <c r="E23" s="202" t="s">
        <v>1462</v>
      </c>
      <c r="F23" s="203" t="s">
        <v>1463</v>
      </c>
      <c r="G23" s="213" t="s">
        <v>451</v>
      </c>
      <c r="H23" s="200" t="s">
        <v>57</v>
      </c>
      <c r="I23" s="200" t="s">
        <v>1464</v>
      </c>
      <c r="J23" s="204" t="s">
        <v>1465</v>
      </c>
      <c r="K23" s="204" t="s">
        <v>1466</v>
      </c>
      <c r="L23" s="200"/>
      <c r="M23" s="211"/>
      <c r="N23" s="211" t="s">
        <v>50</v>
      </c>
      <c r="O23" s="211"/>
      <c r="P23" s="211" t="s">
        <v>50</v>
      </c>
      <c r="Q23" s="198" t="s">
        <v>1801</v>
      </c>
      <c r="R23" s="199">
        <v>5000</v>
      </c>
    </row>
    <row r="24" spans="1:19" s="198" customFormat="1" ht="43.5">
      <c r="A24" s="200">
        <v>8</v>
      </c>
      <c r="B24" s="201">
        <v>35</v>
      </c>
      <c r="C24" s="201"/>
      <c r="D24" s="201" t="s">
        <v>58</v>
      </c>
      <c r="E24" s="202" t="s">
        <v>1467</v>
      </c>
      <c r="F24" s="203" t="s">
        <v>1468</v>
      </c>
      <c r="G24" s="213" t="s">
        <v>451</v>
      </c>
      <c r="H24" s="200" t="s">
        <v>57</v>
      </c>
      <c r="I24" s="200" t="s">
        <v>1464</v>
      </c>
      <c r="J24" s="204" t="s">
        <v>1469</v>
      </c>
      <c r="K24" s="200" t="s">
        <v>1470</v>
      </c>
      <c r="L24" s="214"/>
      <c r="M24" s="211"/>
      <c r="N24" s="211" t="s">
        <v>50</v>
      </c>
      <c r="O24" s="211"/>
      <c r="P24" s="211" t="s">
        <v>50</v>
      </c>
      <c r="Q24" s="198" t="s">
        <v>1801</v>
      </c>
      <c r="R24" s="199">
        <v>5000</v>
      </c>
    </row>
    <row r="25" spans="1:19" s="198" customFormat="1" ht="43.5">
      <c r="A25" s="200">
        <v>9</v>
      </c>
      <c r="B25" s="201">
        <v>35</v>
      </c>
      <c r="C25" s="201"/>
      <c r="D25" s="201" t="s">
        <v>54</v>
      </c>
      <c r="E25" s="202" t="s">
        <v>1471</v>
      </c>
      <c r="F25" s="203" t="s">
        <v>1472</v>
      </c>
      <c r="G25" s="213" t="s">
        <v>451</v>
      </c>
      <c r="H25" s="200" t="s">
        <v>57</v>
      </c>
      <c r="I25" s="200" t="s">
        <v>1473</v>
      </c>
      <c r="J25" s="204" t="s">
        <v>1474</v>
      </c>
      <c r="K25" s="200" t="s">
        <v>1475</v>
      </c>
      <c r="L25" s="214"/>
      <c r="M25" s="211"/>
      <c r="N25" s="211" t="s">
        <v>50</v>
      </c>
      <c r="O25" s="211"/>
      <c r="P25" s="211" t="s">
        <v>50</v>
      </c>
      <c r="Q25" s="198" t="s">
        <v>1801</v>
      </c>
      <c r="R25" s="199">
        <v>5000</v>
      </c>
    </row>
    <row r="26" spans="1:19" s="279" customFormat="1" ht="42" customHeight="1">
      <c r="A26" s="156"/>
      <c r="B26" s="208"/>
      <c r="C26" s="208"/>
      <c r="D26" s="208" t="s">
        <v>45</v>
      </c>
      <c r="E26" s="157" t="s">
        <v>1477</v>
      </c>
      <c r="F26" s="355" t="s">
        <v>1478</v>
      </c>
      <c r="G26" s="261" t="s">
        <v>1479</v>
      </c>
      <c r="H26" s="156" t="s">
        <v>57</v>
      </c>
      <c r="I26" s="156" t="s">
        <v>1480</v>
      </c>
      <c r="J26" s="159" t="s">
        <v>1481</v>
      </c>
      <c r="K26" s="156" t="s">
        <v>1482</v>
      </c>
      <c r="L26" s="276"/>
      <c r="M26" s="160"/>
      <c r="N26" s="160" t="s">
        <v>50</v>
      </c>
      <c r="O26" s="160"/>
      <c r="P26" s="160" t="s">
        <v>50</v>
      </c>
      <c r="R26" s="278"/>
      <c r="S26" s="279" t="s">
        <v>2593</v>
      </c>
    </row>
    <row r="27" spans="1:19" s="206" customFormat="1" ht="37.5">
      <c r="A27" s="200">
        <v>10</v>
      </c>
      <c r="B27" s="201"/>
      <c r="C27" s="201">
        <v>4</v>
      </c>
      <c r="D27" s="201" t="s">
        <v>58</v>
      </c>
      <c r="E27" s="202" t="s">
        <v>1483</v>
      </c>
      <c r="F27" s="203" t="s">
        <v>1484</v>
      </c>
      <c r="G27" s="213" t="s">
        <v>332</v>
      </c>
      <c r="H27" s="200" t="s">
        <v>57</v>
      </c>
      <c r="I27" s="200" t="s">
        <v>338</v>
      </c>
      <c r="J27" s="204" t="s">
        <v>339</v>
      </c>
      <c r="K27" s="200" t="s">
        <v>1485</v>
      </c>
      <c r="L27" s="200"/>
      <c r="M27" s="211"/>
      <c r="N27" s="211" t="s">
        <v>50</v>
      </c>
      <c r="O27" s="211"/>
      <c r="P27" s="211" t="s">
        <v>50</v>
      </c>
      <c r="Q27" s="206" t="s">
        <v>1803</v>
      </c>
      <c r="R27" s="207">
        <v>5000</v>
      </c>
    </row>
    <row r="28" spans="1:19" s="206" customFormat="1" ht="37.5">
      <c r="A28" s="200">
        <v>11</v>
      </c>
      <c r="B28" s="201"/>
      <c r="C28" s="201">
        <v>5</v>
      </c>
      <c r="D28" s="201" t="s">
        <v>58</v>
      </c>
      <c r="E28" s="202" t="s">
        <v>1486</v>
      </c>
      <c r="F28" s="203" t="s">
        <v>1487</v>
      </c>
      <c r="G28" s="213" t="s">
        <v>332</v>
      </c>
      <c r="H28" s="200" t="s">
        <v>57</v>
      </c>
      <c r="I28" s="200" t="s">
        <v>338</v>
      </c>
      <c r="J28" s="204" t="s">
        <v>339</v>
      </c>
      <c r="K28" s="200" t="s">
        <v>1488</v>
      </c>
      <c r="L28" s="200"/>
      <c r="M28" s="211"/>
      <c r="N28" s="211" t="s">
        <v>50</v>
      </c>
      <c r="O28" s="211"/>
      <c r="P28" s="211" t="s">
        <v>50</v>
      </c>
      <c r="Q28" s="206" t="s">
        <v>1803</v>
      </c>
      <c r="R28" s="207">
        <v>5000</v>
      </c>
    </row>
    <row r="29" spans="1:19" s="206" customFormat="1" ht="37.5">
      <c r="A29" s="200">
        <v>12</v>
      </c>
      <c r="B29" s="201"/>
      <c r="C29" s="201">
        <v>6</v>
      </c>
      <c r="D29" s="201" t="s">
        <v>58</v>
      </c>
      <c r="E29" s="202" t="s">
        <v>1489</v>
      </c>
      <c r="F29" s="203" t="s">
        <v>2031</v>
      </c>
      <c r="G29" s="213" t="s">
        <v>327</v>
      </c>
      <c r="H29" s="200" t="s">
        <v>57</v>
      </c>
      <c r="I29" s="200" t="s">
        <v>691</v>
      </c>
      <c r="J29" s="204"/>
      <c r="K29" s="200" t="s">
        <v>1490</v>
      </c>
      <c r="L29" s="200"/>
      <c r="M29" s="211"/>
      <c r="N29" s="211" t="s">
        <v>50</v>
      </c>
      <c r="O29" s="211"/>
      <c r="P29" s="211" t="s">
        <v>50</v>
      </c>
      <c r="Q29" s="206" t="s">
        <v>1801</v>
      </c>
      <c r="R29" s="207">
        <v>5000</v>
      </c>
      <c r="S29" s="206" t="s">
        <v>2030</v>
      </c>
    </row>
    <row r="30" spans="1:19" s="206" customFormat="1" ht="37.5">
      <c r="A30" s="200">
        <v>13</v>
      </c>
      <c r="B30" s="201"/>
      <c r="C30" s="201">
        <v>7</v>
      </c>
      <c r="D30" s="201" t="s">
        <v>58</v>
      </c>
      <c r="E30" s="202" t="s">
        <v>1491</v>
      </c>
      <c r="F30" s="203" t="s">
        <v>1492</v>
      </c>
      <c r="G30" s="213" t="s">
        <v>327</v>
      </c>
      <c r="H30" s="200" t="s">
        <v>57</v>
      </c>
      <c r="I30" s="200" t="s">
        <v>1493</v>
      </c>
      <c r="J30" s="204"/>
      <c r="K30" s="200" t="s">
        <v>1494</v>
      </c>
      <c r="L30" s="200"/>
      <c r="M30" s="211"/>
      <c r="N30" s="211" t="s">
        <v>50</v>
      </c>
      <c r="O30" s="211"/>
      <c r="P30" s="211" t="s">
        <v>50</v>
      </c>
      <c r="Q30" s="206" t="s">
        <v>1801</v>
      </c>
      <c r="R30" s="207">
        <v>5000</v>
      </c>
    </row>
    <row r="31" spans="1:19" s="198" customFormat="1" ht="37.5">
      <c r="A31" s="200">
        <v>14</v>
      </c>
      <c r="B31" s="201"/>
      <c r="C31" s="201"/>
      <c r="D31" s="201" t="s">
        <v>58</v>
      </c>
      <c r="E31" s="202" t="s">
        <v>1496</v>
      </c>
      <c r="F31" s="203" t="s">
        <v>1497</v>
      </c>
      <c r="G31" s="213" t="s">
        <v>332</v>
      </c>
      <c r="H31" s="200" t="s">
        <v>57</v>
      </c>
      <c r="I31" s="200" t="s">
        <v>746</v>
      </c>
      <c r="J31" s="204" t="s">
        <v>747</v>
      </c>
      <c r="K31" s="200" t="s">
        <v>1498</v>
      </c>
      <c r="L31" s="214"/>
      <c r="M31" s="211"/>
      <c r="N31" s="211" t="s">
        <v>50</v>
      </c>
      <c r="O31" s="211"/>
      <c r="P31" s="211" t="s">
        <v>50</v>
      </c>
      <c r="Q31" s="198" t="s">
        <v>1803</v>
      </c>
      <c r="R31" s="199">
        <v>5000</v>
      </c>
    </row>
    <row r="32" spans="1:19" s="206" customFormat="1" ht="37.5">
      <c r="A32" s="200">
        <v>15</v>
      </c>
      <c r="B32" s="201"/>
      <c r="C32" s="201">
        <v>8</v>
      </c>
      <c r="D32" s="201" t="s">
        <v>58</v>
      </c>
      <c r="E32" s="202" t="s">
        <v>1499</v>
      </c>
      <c r="F32" s="203" t="s">
        <v>1500</v>
      </c>
      <c r="G32" s="213" t="s">
        <v>332</v>
      </c>
      <c r="H32" s="200" t="s">
        <v>57</v>
      </c>
      <c r="I32" s="200" t="s">
        <v>1501</v>
      </c>
      <c r="J32" s="204" t="s">
        <v>1502</v>
      </c>
      <c r="K32" s="200" t="s">
        <v>1503</v>
      </c>
      <c r="L32" s="200"/>
      <c r="M32" s="211"/>
      <c r="N32" s="211" t="s">
        <v>50</v>
      </c>
      <c r="O32" s="211"/>
      <c r="P32" s="211" t="s">
        <v>50</v>
      </c>
      <c r="Q32" s="206" t="s">
        <v>1801</v>
      </c>
      <c r="R32" s="207">
        <v>5000</v>
      </c>
    </row>
    <row r="33" spans="1:19" s="93" customFormat="1" ht="43.5">
      <c r="A33" s="129"/>
      <c r="B33" s="145"/>
      <c r="C33" s="145"/>
      <c r="D33" s="145" t="s">
        <v>58</v>
      </c>
      <c r="E33" s="146" t="s">
        <v>876</v>
      </c>
      <c r="F33" s="363" t="s">
        <v>1504</v>
      </c>
      <c r="G33" s="134" t="s">
        <v>1505</v>
      </c>
      <c r="H33" s="129" t="s">
        <v>57</v>
      </c>
      <c r="I33" s="129" t="s">
        <v>1506</v>
      </c>
      <c r="J33" s="148" t="s">
        <v>1507</v>
      </c>
      <c r="K33" s="129" t="s">
        <v>1508</v>
      </c>
      <c r="L33" s="97"/>
      <c r="M33" s="150"/>
      <c r="N33" s="150" t="s">
        <v>50</v>
      </c>
      <c r="O33" s="150"/>
      <c r="P33" s="150" t="s">
        <v>50</v>
      </c>
      <c r="R33" s="218"/>
      <c r="S33" s="93" t="s">
        <v>1817</v>
      </c>
    </row>
    <row r="34" spans="1:19" s="93" customFormat="1" ht="43.5">
      <c r="A34" s="129"/>
      <c r="B34" s="145">
        <v>23</v>
      </c>
      <c r="C34" s="145"/>
      <c r="D34" s="145" t="s">
        <v>58</v>
      </c>
      <c r="E34" s="146" t="s">
        <v>1509</v>
      </c>
      <c r="F34" s="147" t="s">
        <v>1510</v>
      </c>
      <c r="G34" s="134" t="s">
        <v>367</v>
      </c>
      <c r="H34" s="129" t="s">
        <v>57</v>
      </c>
      <c r="I34" s="148" t="s">
        <v>1511</v>
      </c>
      <c r="J34" s="148" t="s">
        <v>1512</v>
      </c>
      <c r="K34" s="129" t="s">
        <v>1513</v>
      </c>
      <c r="L34" s="97"/>
      <c r="M34" s="150"/>
      <c r="N34" s="150" t="s">
        <v>50</v>
      </c>
      <c r="O34" s="150"/>
      <c r="P34" s="150" t="s">
        <v>50</v>
      </c>
      <c r="R34" s="218"/>
      <c r="S34" s="93" t="s">
        <v>1817</v>
      </c>
    </row>
    <row r="35" spans="1:19" s="93" customFormat="1" ht="43.5">
      <c r="A35" s="129"/>
      <c r="B35" s="145">
        <v>23</v>
      </c>
      <c r="C35" s="145"/>
      <c r="D35" s="145" t="s">
        <v>58</v>
      </c>
      <c r="E35" s="146" t="s">
        <v>1514</v>
      </c>
      <c r="F35" s="147" t="s">
        <v>1515</v>
      </c>
      <c r="G35" s="134" t="s">
        <v>367</v>
      </c>
      <c r="H35" s="129" t="s">
        <v>57</v>
      </c>
      <c r="I35" s="148" t="s">
        <v>1511</v>
      </c>
      <c r="J35" s="148" t="s">
        <v>1516</v>
      </c>
      <c r="K35" s="129" t="s">
        <v>1517</v>
      </c>
      <c r="L35" s="129"/>
      <c r="M35" s="150"/>
      <c r="N35" s="150" t="s">
        <v>50</v>
      </c>
      <c r="O35" s="150"/>
      <c r="P35" s="150" t="s">
        <v>50</v>
      </c>
      <c r="R35" s="218"/>
      <c r="S35" s="93" t="s">
        <v>1978</v>
      </c>
    </row>
    <row r="36" spans="1:19" s="198" customFormat="1" ht="43.5">
      <c r="A36" s="200">
        <v>16</v>
      </c>
      <c r="B36" s="201">
        <v>23</v>
      </c>
      <c r="C36" s="201">
        <v>9</v>
      </c>
      <c r="D36" s="201" t="s">
        <v>45</v>
      </c>
      <c r="E36" s="202" t="s">
        <v>1518</v>
      </c>
      <c r="F36" s="203" t="s">
        <v>1519</v>
      </c>
      <c r="G36" s="213" t="s">
        <v>367</v>
      </c>
      <c r="H36" s="200" t="s">
        <v>57</v>
      </c>
      <c r="I36" s="204" t="s">
        <v>1511</v>
      </c>
      <c r="J36" s="204" t="s">
        <v>1520</v>
      </c>
      <c r="K36" s="204" t="s">
        <v>1521</v>
      </c>
      <c r="L36" s="200"/>
      <c r="M36" s="211"/>
      <c r="N36" s="211" t="s">
        <v>50</v>
      </c>
      <c r="O36" s="211"/>
      <c r="P36" s="211" t="s">
        <v>50</v>
      </c>
      <c r="Q36" s="198" t="s">
        <v>1801</v>
      </c>
      <c r="R36" s="199">
        <v>5000</v>
      </c>
    </row>
    <row r="37" spans="1:19" s="198" customFormat="1" ht="44.25" customHeight="1">
      <c r="A37" s="200">
        <v>17</v>
      </c>
      <c r="B37" s="201">
        <v>23</v>
      </c>
      <c r="C37" s="201">
        <v>10</v>
      </c>
      <c r="D37" s="201" t="s">
        <v>58</v>
      </c>
      <c r="E37" s="202" t="s">
        <v>1522</v>
      </c>
      <c r="F37" s="203" t="s">
        <v>1523</v>
      </c>
      <c r="G37" s="213" t="s">
        <v>367</v>
      </c>
      <c r="H37" s="200" t="s">
        <v>57</v>
      </c>
      <c r="I37" s="200" t="s">
        <v>1511</v>
      </c>
      <c r="J37" s="333" t="s">
        <v>1524</v>
      </c>
      <c r="K37" s="200" t="s">
        <v>1525</v>
      </c>
      <c r="L37" s="200"/>
      <c r="M37" s="211"/>
      <c r="N37" s="211" t="s">
        <v>50</v>
      </c>
      <c r="O37" s="211"/>
      <c r="P37" s="211" t="s">
        <v>50</v>
      </c>
      <c r="Q37" s="198" t="s">
        <v>1801</v>
      </c>
      <c r="R37" s="199">
        <v>5000</v>
      </c>
    </row>
    <row r="38" spans="1:19" ht="43.5">
      <c r="A38" s="21">
        <v>18</v>
      </c>
      <c r="B38" s="55">
        <v>23</v>
      </c>
      <c r="C38" s="55"/>
      <c r="D38" s="55" t="s">
        <v>58</v>
      </c>
      <c r="E38" s="56" t="s">
        <v>1225</v>
      </c>
      <c r="F38" s="57" t="s">
        <v>1526</v>
      </c>
      <c r="G38" s="26" t="s">
        <v>367</v>
      </c>
      <c r="H38" s="21" t="s">
        <v>57</v>
      </c>
      <c r="I38" s="21" t="s">
        <v>1511</v>
      </c>
      <c r="J38" s="60" t="s">
        <v>1527</v>
      </c>
      <c r="K38" s="21" t="s">
        <v>1528</v>
      </c>
      <c r="L38" s="21"/>
      <c r="M38" s="59"/>
      <c r="N38" s="59" t="s">
        <v>50</v>
      </c>
      <c r="O38" s="59"/>
      <c r="P38" s="59" t="s">
        <v>50</v>
      </c>
      <c r="R38" s="209"/>
    </row>
    <row r="39" spans="1:19" s="93" customFormat="1" ht="43.5">
      <c r="A39" s="129"/>
      <c r="B39" s="145">
        <v>23</v>
      </c>
      <c r="C39" s="145"/>
      <c r="D39" s="145" t="s">
        <v>58</v>
      </c>
      <c r="E39" s="146" t="s">
        <v>1529</v>
      </c>
      <c r="F39" s="147" t="s">
        <v>1530</v>
      </c>
      <c r="G39" s="134" t="s">
        <v>367</v>
      </c>
      <c r="H39" s="129" t="s">
        <v>57</v>
      </c>
      <c r="I39" s="129" t="s">
        <v>1511</v>
      </c>
      <c r="J39" s="148" t="s">
        <v>1531</v>
      </c>
      <c r="K39" s="129" t="s">
        <v>1532</v>
      </c>
      <c r="L39" s="97"/>
      <c r="M39" s="150"/>
      <c r="N39" s="150" t="s">
        <v>50</v>
      </c>
      <c r="O39" s="150"/>
      <c r="P39" s="150" t="s">
        <v>50</v>
      </c>
      <c r="R39" s="218"/>
      <c r="S39" s="93" t="s">
        <v>1978</v>
      </c>
    </row>
    <row r="40" spans="1:19" s="206" customFormat="1" ht="43.5">
      <c r="A40" s="200">
        <v>19</v>
      </c>
      <c r="B40" s="201">
        <v>23</v>
      </c>
      <c r="C40" s="201">
        <v>11</v>
      </c>
      <c r="D40" s="201" t="s">
        <v>58</v>
      </c>
      <c r="E40" s="202" t="s">
        <v>1533</v>
      </c>
      <c r="F40" s="203" t="s">
        <v>1534</v>
      </c>
      <c r="G40" s="213" t="s">
        <v>367</v>
      </c>
      <c r="H40" s="200" t="s">
        <v>57</v>
      </c>
      <c r="I40" s="200" t="s">
        <v>1511</v>
      </c>
      <c r="J40" s="204" t="s">
        <v>1535</v>
      </c>
      <c r="K40" s="200"/>
      <c r="L40" s="200"/>
      <c r="M40" s="211"/>
      <c r="N40" s="211" t="s">
        <v>50</v>
      </c>
      <c r="O40" s="211"/>
      <c r="P40" s="211" t="s">
        <v>50</v>
      </c>
      <c r="Q40" s="206" t="s">
        <v>1801</v>
      </c>
      <c r="R40" s="207">
        <v>5000</v>
      </c>
    </row>
    <row r="41" spans="1:19" s="206" customFormat="1" ht="43.5">
      <c r="A41" s="200">
        <v>20</v>
      </c>
      <c r="B41" s="201">
        <v>23</v>
      </c>
      <c r="C41" s="201">
        <v>12</v>
      </c>
      <c r="D41" s="201" t="s">
        <v>58</v>
      </c>
      <c r="E41" s="202" t="s">
        <v>1536</v>
      </c>
      <c r="F41" s="203" t="s">
        <v>1537</v>
      </c>
      <c r="G41" s="213" t="s">
        <v>367</v>
      </c>
      <c r="H41" s="200" t="s">
        <v>57</v>
      </c>
      <c r="I41" s="200" t="s">
        <v>1511</v>
      </c>
      <c r="J41" s="204" t="s">
        <v>1538</v>
      </c>
      <c r="K41" s="200" t="s">
        <v>1539</v>
      </c>
      <c r="L41" s="200"/>
      <c r="M41" s="211"/>
      <c r="N41" s="211" t="s">
        <v>50</v>
      </c>
      <c r="O41" s="211"/>
      <c r="P41" s="211" t="s">
        <v>50</v>
      </c>
      <c r="Q41" s="206" t="s">
        <v>1801</v>
      </c>
      <c r="R41" s="207">
        <v>5000</v>
      </c>
    </row>
    <row r="42" spans="1:19" s="206" customFormat="1" ht="43.5">
      <c r="A42" s="200">
        <v>21</v>
      </c>
      <c r="B42" s="201">
        <v>23</v>
      </c>
      <c r="C42" s="201">
        <v>13</v>
      </c>
      <c r="D42" s="201" t="s">
        <v>58</v>
      </c>
      <c r="E42" s="202" t="s">
        <v>1540</v>
      </c>
      <c r="F42" s="203" t="s">
        <v>1541</v>
      </c>
      <c r="G42" s="213" t="s">
        <v>367</v>
      </c>
      <c r="H42" s="200" t="s">
        <v>57</v>
      </c>
      <c r="I42" s="204" t="s">
        <v>1511</v>
      </c>
      <c r="J42" s="204" t="s">
        <v>1542</v>
      </c>
      <c r="K42" s="200" t="s">
        <v>1543</v>
      </c>
      <c r="L42" s="200"/>
      <c r="M42" s="211"/>
      <c r="N42" s="211" t="s">
        <v>50</v>
      </c>
      <c r="O42" s="211"/>
      <c r="P42" s="211" t="s">
        <v>50</v>
      </c>
      <c r="Q42" s="206" t="s">
        <v>1801</v>
      </c>
      <c r="R42" s="207">
        <v>5000</v>
      </c>
    </row>
    <row r="43" spans="1:19" s="206" customFormat="1" ht="43.5">
      <c r="A43" s="200">
        <v>22</v>
      </c>
      <c r="B43" s="201">
        <v>23</v>
      </c>
      <c r="C43" s="201">
        <v>14</v>
      </c>
      <c r="D43" s="201" t="s">
        <v>58</v>
      </c>
      <c r="E43" s="202" t="s">
        <v>1544</v>
      </c>
      <c r="F43" s="203" t="s">
        <v>1545</v>
      </c>
      <c r="G43" s="213" t="s">
        <v>367</v>
      </c>
      <c r="H43" s="200" t="s">
        <v>57</v>
      </c>
      <c r="I43" s="200" t="s">
        <v>1511</v>
      </c>
      <c r="J43" s="204" t="s">
        <v>1546</v>
      </c>
      <c r="K43" s="200" t="s">
        <v>1547</v>
      </c>
      <c r="L43" s="200"/>
      <c r="M43" s="211"/>
      <c r="N43" s="211" t="s">
        <v>50</v>
      </c>
      <c r="O43" s="211"/>
      <c r="P43" s="211" t="s">
        <v>50</v>
      </c>
      <c r="Q43" s="206" t="s">
        <v>1801</v>
      </c>
      <c r="R43" s="207">
        <v>5000</v>
      </c>
    </row>
    <row r="44" spans="1:19" ht="43.5">
      <c r="A44" s="21">
        <v>23</v>
      </c>
      <c r="B44" s="55">
        <v>23</v>
      </c>
      <c r="C44" s="55"/>
      <c r="D44" s="55" t="s">
        <v>58</v>
      </c>
      <c r="E44" s="56" t="s">
        <v>1041</v>
      </c>
      <c r="F44" s="57" t="s">
        <v>1548</v>
      </c>
      <c r="G44" s="26" t="s">
        <v>367</v>
      </c>
      <c r="H44" s="21" t="s">
        <v>57</v>
      </c>
      <c r="I44" s="21" t="s">
        <v>1511</v>
      </c>
      <c r="J44" s="60" t="s">
        <v>1549</v>
      </c>
      <c r="K44" s="21" t="s">
        <v>1550</v>
      </c>
      <c r="L44" s="6"/>
      <c r="M44" s="59"/>
      <c r="N44" s="59" t="s">
        <v>50</v>
      </c>
      <c r="O44" s="59"/>
      <c r="P44" s="59" t="s">
        <v>50</v>
      </c>
      <c r="R44" s="209"/>
    </row>
    <row r="45" spans="1:19" s="93" customFormat="1" ht="43.5">
      <c r="A45" s="129"/>
      <c r="B45" s="145">
        <v>23</v>
      </c>
      <c r="C45" s="145"/>
      <c r="D45" s="145" t="s">
        <v>54</v>
      </c>
      <c r="E45" s="146" t="s">
        <v>1551</v>
      </c>
      <c r="F45" s="147" t="s">
        <v>1552</v>
      </c>
      <c r="G45" s="134" t="s">
        <v>367</v>
      </c>
      <c r="H45" s="129" t="s">
        <v>57</v>
      </c>
      <c r="I45" s="148" t="s">
        <v>1511</v>
      </c>
      <c r="J45" s="148" t="s">
        <v>1553</v>
      </c>
      <c r="K45" s="129" t="s">
        <v>1554</v>
      </c>
      <c r="L45" s="97"/>
      <c r="M45" s="150"/>
      <c r="N45" s="150" t="s">
        <v>50</v>
      </c>
      <c r="O45" s="150"/>
      <c r="P45" s="150" t="s">
        <v>50</v>
      </c>
      <c r="R45" s="218"/>
      <c r="S45" s="93" t="s">
        <v>1817</v>
      </c>
    </row>
    <row r="46" spans="1:19" s="93" customFormat="1" ht="37.5">
      <c r="A46" s="129"/>
      <c r="B46" s="145">
        <v>23</v>
      </c>
      <c r="C46" s="145"/>
      <c r="D46" s="145" t="s">
        <v>58</v>
      </c>
      <c r="E46" s="146" t="s">
        <v>1555</v>
      </c>
      <c r="F46" s="147" t="s">
        <v>1556</v>
      </c>
      <c r="G46" s="134" t="s">
        <v>367</v>
      </c>
      <c r="H46" s="129" t="s">
        <v>57</v>
      </c>
      <c r="I46" s="148" t="s">
        <v>1511</v>
      </c>
      <c r="J46" s="148"/>
      <c r="K46" s="129" t="s">
        <v>1557</v>
      </c>
      <c r="L46" s="97"/>
      <c r="M46" s="97"/>
      <c r="N46" s="150" t="s">
        <v>50</v>
      </c>
      <c r="O46" s="150"/>
      <c r="P46" s="150" t="s">
        <v>50</v>
      </c>
      <c r="R46" s="218"/>
      <c r="S46" s="93" t="s">
        <v>1817</v>
      </c>
    </row>
    <row r="47" spans="1:19" s="198" customFormat="1" ht="43.5">
      <c r="A47" s="200">
        <v>24</v>
      </c>
      <c r="B47" s="201"/>
      <c r="C47" s="201">
        <v>15</v>
      </c>
      <c r="D47" s="201" t="s">
        <v>58</v>
      </c>
      <c r="E47" s="202" t="s">
        <v>99</v>
      </c>
      <c r="F47" s="203" t="s">
        <v>100</v>
      </c>
      <c r="G47" s="213" t="s">
        <v>184</v>
      </c>
      <c r="H47" s="200" t="s">
        <v>57</v>
      </c>
      <c r="I47" s="200" t="s">
        <v>104</v>
      </c>
      <c r="J47" s="204" t="s">
        <v>816</v>
      </c>
      <c r="K47" s="200" t="s">
        <v>817</v>
      </c>
      <c r="L47" s="214"/>
      <c r="M47" s="211"/>
      <c r="N47" s="211" t="s">
        <v>50</v>
      </c>
      <c r="O47" s="211"/>
      <c r="P47" s="211" t="s">
        <v>50</v>
      </c>
      <c r="Q47" s="198" t="s">
        <v>1801</v>
      </c>
      <c r="R47" s="199">
        <v>5000</v>
      </c>
    </row>
    <row r="48" spans="1:19" s="198" customFormat="1" ht="43.5">
      <c r="A48" s="200">
        <v>25</v>
      </c>
      <c r="B48" s="201"/>
      <c r="C48" s="201"/>
      <c r="D48" s="201" t="s">
        <v>58</v>
      </c>
      <c r="E48" s="202" t="s">
        <v>102</v>
      </c>
      <c r="F48" s="203" t="s">
        <v>103</v>
      </c>
      <c r="G48" s="213" t="s">
        <v>184</v>
      </c>
      <c r="H48" s="200" t="s">
        <v>57</v>
      </c>
      <c r="I48" s="200" t="s">
        <v>104</v>
      </c>
      <c r="J48" s="204" t="s">
        <v>105</v>
      </c>
      <c r="K48" s="200"/>
      <c r="L48" s="214"/>
      <c r="M48" s="211"/>
      <c r="N48" s="211" t="s">
        <v>50</v>
      </c>
      <c r="O48" s="211"/>
      <c r="P48" s="211" t="s">
        <v>50</v>
      </c>
      <c r="Q48" s="198" t="s">
        <v>1801</v>
      </c>
      <c r="R48" s="199">
        <v>5000</v>
      </c>
    </row>
    <row r="49" spans="1:21" s="206" customFormat="1" ht="43.5">
      <c r="A49" s="226">
        <v>26</v>
      </c>
      <c r="B49" s="227"/>
      <c r="C49" s="227">
        <v>16</v>
      </c>
      <c r="D49" s="227" t="s">
        <v>58</v>
      </c>
      <c r="E49" s="228" t="s">
        <v>1195</v>
      </c>
      <c r="F49" s="229" t="s">
        <v>1196</v>
      </c>
      <c r="G49" s="230" t="s">
        <v>479</v>
      </c>
      <c r="H49" s="226" t="s">
        <v>57</v>
      </c>
      <c r="I49" s="232" t="s">
        <v>1189</v>
      </c>
      <c r="J49" s="232" t="s">
        <v>1197</v>
      </c>
      <c r="K49" s="226" t="s">
        <v>1198</v>
      </c>
      <c r="L49" s="226"/>
      <c r="M49" s="231"/>
      <c r="N49" s="231" t="s">
        <v>50</v>
      </c>
      <c r="O49" s="231"/>
      <c r="P49" s="231" t="s">
        <v>50</v>
      </c>
      <c r="Q49" s="206" t="s">
        <v>1801</v>
      </c>
      <c r="R49" s="207">
        <v>5000</v>
      </c>
      <c r="T49" s="206" t="s">
        <v>2504</v>
      </c>
    </row>
    <row r="50" spans="1:21" s="206" customFormat="1" ht="43.5">
      <c r="A50" s="206">
        <v>27</v>
      </c>
      <c r="C50" s="206">
        <v>17</v>
      </c>
      <c r="D50" s="192" t="s">
        <v>45</v>
      </c>
      <c r="E50" s="193" t="s">
        <v>406</v>
      </c>
      <c r="F50" s="194" t="s">
        <v>1094</v>
      </c>
      <c r="G50" s="195" t="s">
        <v>151</v>
      </c>
      <c r="H50" s="191" t="s">
        <v>57</v>
      </c>
      <c r="I50" s="191" t="s">
        <v>1095</v>
      </c>
      <c r="J50" s="196" t="s">
        <v>1096</v>
      </c>
      <c r="K50" s="196" t="s">
        <v>1097</v>
      </c>
      <c r="L50" s="197"/>
      <c r="M50" s="191"/>
      <c r="N50" s="197" t="s">
        <v>50</v>
      </c>
      <c r="O50" s="197"/>
      <c r="P50" s="197" t="s">
        <v>50</v>
      </c>
      <c r="Q50" s="206" t="s">
        <v>1801</v>
      </c>
      <c r="R50" s="207">
        <v>5000</v>
      </c>
      <c r="T50" s="206" t="s">
        <v>2504</v>
      </c>
      <c r="U50" s="206">
        <v>1</v>
      </c>
    </row>
    <row r="51" spans="1:21" s="206" customFormat="1" ht="43.5">
      <c r="A51" s="206">
        <v>28</v>
      </c>
      <c r="C51" s="206">
        <v>18</v>
      </c>
      <c r="D51" s="201" t="s">
        <v>45</v>
      </c>
      <c r="E51" s="202" t="s">
        <v>1098</v>
      </c>
      <c r="F51" s="203" t="s">
        <v>1099</v>
      </c>
      <c r="G51" s="213" t="s">
        <v>151</v>
      </c>
      <c r="H51" s="200" t="s">
        <v>57</v>
      </c>
      <c r="I51" s="200" t="s">
        <v>1100</v>
      </c>
      <c r="J51" s="225" t="s">
        <v>1101</v>
      </c>
      <c r="K51" s="204" t="s">
        <v>1102</v>
      </c>
      <c r="L51" s="211"/>
      <c r="M51" s="200"/>
      <c r="N51" s="211" t="s">
        <v>50</v>
      </c>
      <c r="O51" s="211"/>
      <c r="P51" s="211" t="s">
        <v>50</v>
      </c>
      <c r="Q51" s="206" t="s">
        <v>1801</v>
      </c>
      <c r="R51" s="207">
        <v>5000</v>
      </c>
      <c r="T51" s="206" t="s">
        <v>2504</v>
      </c>
      <c r="U51" s="206">
        <v>2</v>
      </c>
    </row>
    <row r="52" spans="1:21" s="13" customFormat="1" ht="43.5">
      <c r="A52" s="13">
        <v>29</v>
      </c>
      <c r="D52" s="55" t="s">
        <v>45</v>
      </c>
      <c r="E52" s="56" t="s">
        <v>1103</v>
      </c>
      <c r="F52" s="57" t="s">
        <v>1104</v>
      </c>
      <c r="G52" s="26" t="s">
        <v>164</v>
      </c>
      <c r="H52" s="21" t="s">
        <v>57</v>
      </c>
      <c r="I52" s="60" t="s">
        <v>298</v>
      </c>
      <c r="J52" s="60" t="s">
        <v>1105</v>
      </c>
      <c r="K52" s="21"/>
      <c r="L52" s="59"/>
      <c r="M52" s="21"/>
      <c r="N52" s="59" t="s">
        <v>50</v>
      </c>
      <c r="O52" s="59"/>
      <c r="P52" s="59" t="s">
        <v>50</v>
      </c>
      <c r="R52" s="210"/>
      <c r="T52" s="13" t="s">
        <v>2504</v>
      </c>
      <c r="U52" s="13">
        <v>3</v>
      </c>
    </row>
    <row r="53" spans="1:21" s="206" customFormat="1" ht="43.5">
      <c r="A53" s="206">
        <v>30</v>
      </c>
      <c r="C53" s="206">
        <v>19</v>
      </c>
      <c r="D53" s="201" t="s">
        <v>58</v>
      </c>
      <c r="E53" s="202" t="s">
        <v>1110</v>
      </c>
      <c r="F53" s="203" t="s">
        <v>1111</v>
      </c>
      <c r="G53" s="213" t="s">
        <v>164</v>
      </c>
      <c r="H53" s="200" t="s">
        <v>57</v>
      </c>
      <c r="I53" s="200" t="s">
        <v>1112</v>
      </c>
      <c r="J53" s="204" t="s">
        <v>1113</v>
      </c>
      <c r="K53" s="200" t="s">
        <v>1114</v>
      </c>
      <c r="L53" s="211"/>
      <c r="M53" s="200"/>
      <c r="N53" s="211" t="s">
        <v>50</v>
      </c>
      <c r="O53" s="211"/>
      <c r="P53" s="211" t="s">
        <v>50</v>
      </c>
      <c r="Q53" s="206" t="s">
        <v>1803</v>
      </c>
      <c r="R53" s="207">
        <v>5000</v>
      </c>
      <c r="T53" s="206" t="s">
        <v>2504</v>
      </c>
      <c r="U53" s="206">
        <v>4</v>
      </c>
    </row>
    <row r="54" spans="1:21" s="206" customFormat="1" ht="43.5">
      <c r="A54" s="206">
        <v>31</v>
      </c>
      <c r="C54" s="206">
        <v>20</v>
      </c>
      <c r="D54" s="201" t="s">
        <v>58</v>
      </c>
      <c r="E54" s="202" t="s">
        <v>648</v>
      </c>
      <c r="F54" s="203" t="s">
        <v>1115</v>
      </c>
      <c r="G54" s="213" t="s">
        <v>164</v>
      </c>
      <c r="H54" s="200" t="s">
        <v>57</v>
      </c>
      <c r="I54" s="200" t="s">
        <v>1116</v>
      </c>
      <c r="J54" s="204" t="s">
        <v>1117</v>
      </c>
      <c r="K54" s="200"/>
      <c r="L54" s="200"/>
      <c r="M54" s="211"/>
      <c r="N54" s="211" t="s">
        <v>50</v>
      </c>
      <c r="O54" s="211"/>
      <c r="P54" s="211" t="s">
        <v>50</v>
      </c>
      <c r="Q54" s="206" t="s">
        <v>1801</v>
      </c>
      <c r="R54" s="207">
        <v>5000</v>
      </c>
      <c r="T54" s="206" t="s">
        <v>2504</v>
      </c>
      <c r="U54" s="206">
        <v>5</v>
      </c>
    </row>
    <row r="55" spans="1:21" s="206" customFormat="1">
      <c r="A55" s="206">
        <v>32</v>
      </c>
      <c r="C55" s="206">
        <v>21</v>
      </c>
      <c r="D55" s="201" t="s">
        <v>58</v>
      </c>
      <c r="E55" s="202" t="s">
        <v>1118</v>
      </c>
      <c r="F55" s="203" t="s">
        <v>1119</v>
      </c>
      <c r="G55" s="213" t="s">
        <v>164</v>
      </c>
      <c r="H55" s="200" t="s">
        <v>57</v>
      </c>
      <c r="I55" s="200" t="s">
        <v>1120</v>
      </c>
      <c r="J55" s="204"/>
      <c r="K55" s="200" t="s">
        <v>1121</v>
      </c>
      <c r="L55" s="200"/>
      <c r="M55" s="211"/>
      <c r="N55" s="211" t="s">
        <v>50</v>
      </c>
      <c r="O55" s="211"/>
      <c r="P55" s="211" t="s">
        <v>50</v>
      </c>
      <c r="Q55" s="206" t="s">
        <v>1801</v>
      </c>
      <c r="R55" s="207">
        <v>5000</v>
      </c>
      <c r="T55" s="206" t="s">
        <v>2504</v>
      </c>
      <c r="U55" s="206">
        <v>6</v>
      </c>
    </row>
    <row r="56" spans="1:21" s="13" customFormat="1" ht="65.25">
      <c r="A56" s="13">
        <v>33</v>
      </c>
      <c r="D56" s="55" t="s">
        <v>54</v>
      </c>
      <c r="E56" s="56" t="s">
        <v>1122</v>
      </c>
      <c r="F56" s="57" t="s">
        <v>1123</v>
      </c>
      <c r="G56" s="26" t="s">
        <v>250</v>
      </c>
      <c r="H56" s="21" t="s">
        <v>57</v>
      </c>
      <c r="I56" s="21" t="s">
        <v>1124</v>
      </c>
      <c r="J56" s="60" t="s">
        <v>1125</v>
      </c>
      <c r="K56" s="21"/>
      <c r="L56" s="6"/>
      <c r="M56" s="59"/>
      <c r="N56" s="59" t="s">
        <v>50</v>
      </c>
      <c r="O56" s="59"/>
      <c r="P56" s="59" t="s">
        <v>50</v>
      </c>
      <c r="Q56" s="1"/>
      <c r="R56" s="209"/>
      <c r="S56" s="1"/>
      <c r="U56" s="13">
        <v>7</v>
      </c>
    </row>
    <row r="57" spans="1:21" s="13" customFormat="1" ht="65.25">
      <c r="A57" s="13">
        <v>34</v>
      </c>
      <c r="C57" s="13">
        <v>22</v>
      </c>
      <c r="D57" s="297" t="s">
        <v>58</v>
      </c>
      <c r="E57" s="294" t="s">
        <v>1126</v>
      </c>
      <c r="F57" s="221" t="s">
        <v>1127</v>
      </c>
      <c r="G57" s="213" t="s">
        <v>250</v>
      </c>
      <c r="H57" s="204" t="s">
        <v>57</v>
      </c>
      <c r="I57" s="204" t="s">
        <v>678</v>
      </c>
      <c r="J57" s="204" t="s">
        <v>1128</v>
      </c>
      <c r="K57" s="204"/>
      <c r="L57" s="204"/>
      <c r="M57" s="295"/>
      <c r="N57" s="295" t="s">
        <v>50</v>
      </c>
      <c r="O57" s="295"/>
      <c r="P57" s="295" t="s">
        <v>50</v>
      </c>
      <c r="Q57" s="225" t="s">
        <v>1801</v>
      </c>
      <c r="R57" s="296">
        <v>5000</v>
      </c>
      <c r="S57" s="225"/>
      <c r="U57" s="13">
        <v>8</v>
      </c>
    </row>
    <row r="58" spans="1:21" s="13" customFormat="1" ht="65.25">
      <c r="A58" s="13">
        <v>35</v>
      </c>
      <c r="D58" s="55" t="s">
        <v>58</v>
      </c>
      <c r="E58" s="56" t="s">
        <v>1129</v>
      </c>
      <c r="F58" s="57" t="s">
        <v>1130</v>
      </c>
      <c r="G58" s="26" t="s">
        <v>700</v>
      </c>
      <c r="H58" s="21" t="s">
        <v>57</v>
      </c>
      <c r="I58" s="21" t="s">
        <v>1131</v>
      </c>
      <c r="J58" s="60" t="s">
        <v>1133</v>
      </c>
      <c r="K58" s="21" t="s">
        <v>1132</v>
      </c>
      <c r="L58" s="21"/>
      <c r="M58" s="59"/>
      <c r="N58" s="59" t="s">
        <v>50</v>
      </c>
      <c r="O58" s="59"/>
      <c r="P58" s="59" t="s">
        <v>50</v>
      </c>
      <c r="R58" s="210"/>
      <c r="U58" s="13">
        <v>9</v>
      </c>
    </row>
    <row r="59" spans="1:21" s="13" customFormat="1" ht="43.5">
      <c r="A59" s="13">
        <v>36</v>
      </c>
      <c r="C59" s="13">
        <v>23</v>
      </c>
      <c r="D59" s="201" t="s">
        <v>58</v>
      </c>
      <c r="E59" s="202" t="s">
        <v>1134</v>
      </c>
      <c r="F59" s="203" t="s">
        <v>1135</v>
      </c>
      <c r="G59" s="213" t="s">
        <v>700</v>
      </c>
      <c r="H59" s="200" t="s">
        <v>57</v>
      </c>
      <c r="I59" s="200" t="s">
        <v>1131</v>
      </c>
      <c r="J59" s="204" t="s">
        <v>1136</v>
      </c>
      <c r="K59" s="200"/>
      <c r="L59" s="200"/>
      <c r="M59" s="211"/>
      <c r="N59" s="211" t="s">
        <v>50</v>
      </c>
      <c r="O59" s="211"/>
      <c r="P59" s="211" t="s">
        <v>50</v>
      </c>
      <c r="Q59" s="206" t="s">
        <v>1801</v>
      </c>
      <c r="R59" s="207">
        <v>5000</v>
      </c>
      <c r="S59" s="206"/>
      <c r="U59" s="13">
        <v>10</v>
      </c>
    </row>
    <row r="60" spans="1:21" s="111" customFormat="1" ht="43.5">
      <c r="D60" s="145" t="s">
        <v>45</v>
      </c>
      <c r="E60" s="146" t="s">
        <v>1137</v>
      </c>
      <c r="F60" s="147" t="s">
        <v>1138</v>
      </c>
      <c r="G60" s="134" t="s">
        <v>473</v>
      </c>
      <c r="H60" s="129" t="s">
        <v>57</v>
      </c>
      <c r="I60" s="129" t="s">
        <v>1139</v>
      </c>
      <c r="J60" s="148" t="s">
        <v>1140</v>
      </c>
      <c r="K60" s="129" t="s">
        <v>1141</v>
      </c>
      <c r="L60" s="129"/>
      <c r="M60" s="150"/>
      <c r="N60" s="150" t="s">
        <v>50</v>
      </c>
      <c r="O60" s="150"/>
      <c r="P60" s="150" t="s">
        <v>50</v>
      </c>
      <c r="R60" s="222"/>
      <c r="S60" s="111" t="s">
        <v>1817</v>
      </c>
      <c r="U60" s="111">
        <v>11</v>
      </c>
    </row>
    <row r="61" spans="1:21" s="164" customFormat="1" ht="43.5">
      <c r="A61" s="164">
        <v>37</v>
      </c>
      <c r="B61" s="164">
        <v>29</v>
      </c>
      <c r="D61" s="208" t="s">
        <v>45</v>
      </c>
      <c r="E61" s="157" t="s">
        <v>51</v>
      </c>
      <c r="F61" s="158" t="s">
        <v>1147</v>
      </c>
      <c r="G61" s="261" t="s">
        <v>500</v>
      </c>
      <c r="H61" s="156" t="s">
        <v>57</v>
      </c>
      <c r="I61" s="156" t="s">
        <v>501</v>
      </c>
      <c r="J61" s="159" t="s">
        <v>1148</v>
      </c>
      <c r="K61" s="159" t="s">
        <v>1149</v>
      </c>
      <c r="L61" s="156"/>
      <c r="M61" s="160"/>
      <c r="N61" s="160" t="s">
        <v>50</v>
      </c>
      <c r="O61" s="160"/>
      <c r="P61" s="160" t="s">
        <v>50</v>
      </c>
      <c r="R61" s="217"/>
      <c r="S61" s="164" t="s">
        <v>2593</v>
      </c>
      <c r="U61" s="164">
        <v>12</v>
      </c>
    </row>
    <row r="62" spans="1:21" s="13" customFormat="1" ht="43.5">
      <c r="A62" s="13">
        <v>38</v>
      </c>
      <c r="C62" s="13">
        <v>24</v>
      </c>
      <c r="D62" s="201" t="s">
        <v>58</v>
      </c>
      <c r="E62" s="202" t="s">
        <v>1150</v>
      </c>
      <c r="F62" s="203" t="s">
        <v>1151</v>
      </c>
      <c r="G62" s="213" t="s">
        <v>500</v>
      </c>
      <c r="H62" s="200" t="s">
        <v>57</v>
      </c>
      <c r="I62" s="200" t="s">
        <v>1152</v>
      </c>
      <c r="J62" s="204" t="s">
        <v>1153</v>
      </c>
      <c r="K62" s="204" t="s">
        <v>1154</v>
      </c>
      <c r="L62" s="200"/>
      <c r="M62" s="211"/>
      <c r="N62" s="211" t="s">
        <v>50</v>
      </c>
      <c r="O62" s="211"/>
      <c r="P62" s="211" t="s">
        <v>50</v>
      </c>
      <c r="Q62" s="206" t="s">
        <v>1801</v>
      </c>
      <c r="R62" s="207">
        <v>5000</v>
      </c>
      <c r="S62" s="206"/>
      <c r="U62" s="13">
        <v>13</v>
      </c>
    </row>
    <row r="63" spans="1:21" s="13" customFormat="1" ht="43.5">
      <c r="A63" s="13">
        <v>39</v>
      </c>
      <c r="C63" s="13">
        <v>25</v>
      </c>
      <c r="D63" s="201" t="s">
        <v>58</v>
      </c>
      <c r="E63" s="202" t="s">
        <v>1155</v>
      </c>
      <c r="F63" s="203" t="s">
        <v>1156</v>
      </c>
      <c r="G63" s="213" t="s">
        <v>500</v>
      </c>
      <c r="H63" s="200" t="s">
        <v>57</v>
      </c>
      <c r="I63" s="200" t="s">
        <v>1152</v>
      </c>
      <c r="J63" s="204" t="s">
        <v>1157</v>
      </c>
      <c r="K63" s="204" t="s">
        <v>1158</v>
      </c>
      <c r="L63" s="200"/>
      <c r="M63" s="211"/>
      <c r="N63" s="211" t="s">
        <v>50</v>
      </c>
      <c r="O63" s="211"/>
      <c r="P63" s="211" t="s">
        <v>50</v>
      </c>
      <c r="Q63" s="206" t="s">
        <v>1801</v>
      </c>
      <c r="R63" s="207">
        <v>5000</v>
      </c>
      <c r="S63" s="206"/>
      <c r="U63" s="13">
        <v>14</v>
      </c>
    </row>
    <row r="64" spans="1:21" s="13" customFormat="1" ht="65.25">
      <c r="A64" s="13">
        <v>40</v>
      </c>
      <c r="C64" s="13">
        <v>26</v>
      </c>
      <c r="D64" s="201" t="s">
        <v>58</v>
      </c>
      <c r="E64" s="202" t="s">
        <v>1159</v>
      </c>
      <c r="F64" s="203" t="s">
        <v>1160</v>
      </c>
      <c r="G64" s="213" t="s">
        <v>500</v>
      </c>
      <c r="H64" s="200" t="s">
        <v>57</v>
      </c>
      <c r="I64" s="200" t="s">
        <v>1161</v>
      </c>
      <c r="J64" s="204" t="s">
        <v>1162</v>
      </c>
      <c r="K64" s="204" t="s">
        <v>1163</v>
      </c>
      <c r="L64" s="200"/>
      <c r="M64" s="211"/>
      <c r="N64" s="211" t="s">
        <v>50</v>
      </c>
      <c r="O64" s="211"/>
      <c r="P64" s="211" t="s">
        <v>50</v>
      </c>
      <c r="Q64" s="206" t="s">
        <v>1801</v>
      </c>
      <c r="R64" s="207">
        <v>5000</v>
      </c>
      <c r="S64" s="206"/>
      <c r="U64" s="13">
        <v>15</v>
      </c>
    </row>
    <row r="65" spans="1:21" s="13" customFormat="1" ht="65.25">
      <c r="A65" s="13">
        <v>41</v>
      </c>
      <c r="C65" s="13">
        <v>27</v>
      </c>
      <c r="D65" s="201" t="s">
        <v>58</v>
      </c>
      <c r="E65" s="202" t="s">
        <v>1164</v>
      </c>
      <c r="F65" s="203" t="s">
        <v>1165</v>
      </c>
      <c r="G65" s="213" t="s">
        <v>500</v>
      </c>
      <c r="H65" s="200" t="s">
        <v>57</v>
      </c>
      <c r="I65" s="200" t="s">
        <v>1161</v>
      </c>
      <c r="J65" s="204" t="s">
        <v>1162</v>
      </c>
      <c r="K65" s="200" t="s">
        <v>1166</v>
      </c>
      <c r="L65" s="200"/>
      <c r="M65" s="211"/>
      <c r="N65" s="211" t="s">
        <v>50</v>
      </c>
      <c r="O65" s="211"/>
      <c r="P65" s="211" t="s">
        <v>50</v>
      </c>
      <c r="Q65" s="206" t="s">
        <v>1801</v>
      </c>
      <c r="R65" s="207">
        <v>5000</v>
      </c>
      <c r="S65" s="206"/>
      <c r="U65" s="13">
        <v>16</v>
      </c>
    </row>
    <row r="66" spans="1:21" s="13" customFormat="1" ht="43.5">
      <c r="A66" s="13">
        <v>42</v>
      </c>
      <c r="D66" s="55" t="s">
        <v>58</v>
      </c>
      <c r="E66" s="56" t="s">
        <v>1187</v>
      </c>
      <c r="F66" s="57" t="s">
        <v>1188</v>
      </c>
      <c r="G66" s="26" t="s">
        <v>479</v>
      </c>
      <c r="H66" s="21" t="s">
        <v>57</v>
      </c>
      <c r="I66" s="60" t="s">
        <v>1189</v>
      </c>
      <c r="J66" s="60" t="s">
        <v>1190</v>
      </c>
      <c r="K66" s="21" t="s">
        <v>1191</v>
      </c>
      <c r="L66" s="21"/>
      <c r="M66" s="59"/>
      <c r="N66" s="59" t="s">
        <v>50</v>
      </c>
      <c r="O66" s="59"/>
      <c r="P66" s="59" t="s">
        <v>50</v>
      </c>
      <c r="R66" s="210"/>
      <c r="U66" s="13">
        <v>17</v>
      </c>
    </row>
    <row r="67" spans="1:21" s="13" customFormat="1" ht="43.5">
      <c r="A67" s="13">
        <v>43</v>
      </c>
      <c r="D67" s="55" t="s">
        <v>45</v>
      </c>
      <c r="E67" s="56" t="s">
        <v>1192</v>
      </c>
      <c r="F67" s="57" t="s">
        <v>1193</v>
      </c>
      <c r="G67" s="26" t="s">
        <v>479</v>
      </c>
      <c r="H67" s="21" t="s">
        <v>57</v>
      </c>
      <c r="I67" s="60" t="s">
        <v>1189</v>
      </c>
      <c r="J67" s="60" t="s">
        <v>1194</v>
      </c>
      <c r="K67" s="21" t="s">
        <v>1191</v>
      </c>
      <c r="L67" s="21"/>
      <c r="M67" s="59"/>
      <c r="N67" s="59" t="s">
        <v>50</v>
      </c>
      <c r="O67" s="59"/>
      <c r="P67" s="59" t="s">
        <v>50</v>
      </c>
      <c r="R67" s="210"/>
      <c r="U67" s="13">
        <v>18</v>
      </c>
    </row>
    <row r="68" spans="1:21" s="13" customFormat="1" ht="43.5">
      <c r="D68" s="208" t="s">
        <v>58</v>
      </c>
      <c r="E68" s="157" t="s">
        <v>1195</v>
      </c>
      <c r="F68" s="158" t="s">
        <v>1196</v>
      </c>
      <c r="G68" s="261" t="s">
        <v>479</v>
      </c>
      <c r="H68" s="156" t="s">
        <v>57</v>
      </c>
      <c r="I68" s="159" t="s">
        <v>1189</v>
      </c>
      <c r="J68" s="159" t="s">
        <v>1197</v>
      </c>
      <c r="K68" s="156" t="s">
        <v>1198</v>
      </c>
      <c r="L68" s="156"/>
      <c r="M68" s="160"/>
      <c r="N68" s="160" t="s">
        <v>50</v>
      </c>
      <c r="O68" s="160"/>
      <c r="P68" s="160" t="s">
        <v>50</v>
      </c>
      <c r="Q68" s="164"/>
      <c r="R68" s="217"/>
      <c r="S68" s="164"/>
      <c r="U68" s="13">
        <v>19</v>
      </c>
    </row>
    <row r="69" spans="1:21" s="13" customFormat="1" ht="43.5">
      <c r="A69" s="13">
        <v>44</v>
      </c>
      <c r="D69" s="55" t="s">
        <v>54</v>
      </c>
      <c r="E69" s="56" t="s">
        <v>1199</v>
      </c>
      <c r="F69" s="57" t="s">
        <v>1200</v>
      </c>
      <c r="G69" s="26" t="s">
        <v>479</v>
      </c>
      <c r="H69" s="21" t="s">
        <v>57</v>
      </c>
      <c r="I69" s="60" t="s">
        <v>1189</v>
      </c>
      <c r="J69" s="60" t="s">
        <v>1201</v>
      </c>
      <c r="K69" s="60" t="s">
        <v>1202</v>
      </c>
      <c r="L69" s="21"/>
      <c r="M69" s="59"/>
      <c r="N69" s="59" t="s">
        <v>50</v>
      </c>
      <c r="O69" s="59"/>
      <c r="P69" s="59" t="s">
        <v>50</v>
      </c>
      <c r="R69" s="210"/>
      <c r="S69" s="13" t="s">
        <v>2533</v>
      </c>
      <c r="U69" s="13">
        <v>19</v>
      </c>
    </row>
    <row r="70" spans="1:21" s="13" customFormat="1" ht="43.5">
      <c r="A70" s="13">
        <v>45</v>
      </c>
      <c r="D70" s="55" t="s">
        <v>54</v>
      </c>
      <c r="E70" s="56" t="s">
        <v>1203</v>
      </c>
      <c r="F70" s="57" t="s">
        <v>1204</v>
      </c>
      <c r="G70" s="26" t="s">
        <v>479</v>
      </c>
      <c r="H70" s="21" t="s">
        <v>57</v>
      </c>
      <c r="I70" s="60" t="s">
        <v>1189</v>
      </c>
      <c r="J70" s="60" t="s">
        <v>1205</v>
      </c>
      <c r="K70" s="21" t="s">
        <v>1191</v>
      </c>
      <c r="L70" s="21"/>
      <c r="M70" s="59"/>
      <c r="N70" s="59" t="s">
        <v>50</v>
      </c>
      <c r="O70" s="59"/>
      <c r="P70" s="59" t="s">
        <v>50</v>
      </c>
      <c r="R70" s="210"/>
      <c r="U70" s="13">
        <v>20</v>
      </c>
    </row>
    <row r="71" spans="1:21" s="13" customFormat="1" ht="43.5">
      <c r="A71" s="13">
        <v>46</v>
      </c>
      <c r="D71" s="55" t="s">
        <v>58</v>
      </c>
      <c r="E71" s="56" t="s">
        <v>1206</v>
      </c>
      <c r="F71" s="57" t="s">
        <v>1207</v>
      </c>
      <c r="G71" s="26" t="s">
        <v>479</v>
      </c>
      <c r="H71" s="21" t="s">
        <v>57</v>
      </c>
      <c r="I71" s="60" t="s">
        <v>1189</v>
      </c>
      <c r="J71" s="60" t="s">
        <v>1208</v>
      </c>
      <c r="K71" s="21" t="s">
        <v>1209</v>
      </c>
      <c r="L71" s="21"/>
      <c r="M71" s="59"/>
      <c r="N71" s="59" t="s">
        <v>50</v>
      </c>
      <c r="O71" s="59"/>
      <c r="P71" s="59" t="s">
        <v>50</v>
      </c>
      <c r="R71" s="210"/>
      <c r="S71" s="13" t="s">
        <v>2533</v>
      </c>
      <c r="U71" s="13">
        <v>21</v>
      </c>
    </row>
    <row r="72" spans="1:21" s="13" customFormat="1" ht="43.5">
      <c r="A72" s="13">
        <v>47</v>
      </c>
      <c r="D72" s="55" t="s">
        <v>54</v>
      </c>
      <c r="E72" s="56" t="s">
        <v>1210</v>
      </c>
      <c r="F72" s="57" t="s">
        <v>1211</v>
      </c>
      <c r="G72" s="26" t="s">
        <v>479</v>
      </c>
      <c r="H72" s="21" t="s">
        <v>57</v>
      </c>
      <c r="I72" s="60" t="s">
        <v>1189</v>
      </c>
      <c r="J72" s="60" t="s">
        <v>1212</v>
      </c>
      <c r="K72" s="60" t="s">
        <v>1191</v>
      </c>
      <c r="L72" s="21"/>
      <c r="M72" s="59"/>
      <c r="N72" s="59" t="s">
        <v>50</v>
      </c>
      <c r="O72" s="59"/>
      <c r="P72" s="59" t="s">
        <v>50</v>
      </c>
      <c r="R72" s="210"/>
      <c r="U72" s="13">
        <v>22</v>
      </c>
    </row>
    <row r="73" spans="1:21" s="206" customFormat="1" ht="43.5">
      <c r="A73" s="206">
        <v>48</v>
      </c>
      <c r="B73" s="206">
        <v>33</v>
      </c>
      <c r="C73" s="206">
        <v>28</v>
      </c>
      <c r="D73" s="201" t="s">
        <v>58</v>
      </c>
      <c r="E73" s="202" t="s">
        <v>1213</v>
      </c>
      <c r="F73" s="203" t="s">
        <v>1214</v>
      </c>
      <c r="G73" s="213" t="s">
        <v>479</v>
      </c>
      <c r="H73" s="200" t="s">
        <v>57</v>
      </c>
      <c r="I73" s="204" t="s">
        <v>1189</v>
      </c>
      <c r="J73" s="204" t="s">
        <v>1208</v>
      </c>
      <c r="K73" s="200" t="s">
        <v>1215</v>
      </c>
      <c r="L73" s="200"/>
      <c r="M73" s="211"/>
      <c r="N73" s="211" t="s">
        <v>50</v>
      </c>
      <c r="O73" s="211"/>
      <c r="P73" s="211" t="s">
        <v>50</v>
      </c>
      <c r="Q73" s="206" t="s">
        <v>1801</v>
      </c>
      <c r="R73" s="207">
        <v>5000</v>
      </c>
      <c r="U73" s="206">
        <v>23</v>
      </c>
    </row>
    <row r="74" spans="1:21" s="13" customFormat="1" ht="43.5">
      <c r="A74" s="13">
        <v>49</v>
      </c>
      <c r="D74" s="55" t="s">
        <v>58</v>
      </c>
      <c r="E74" s="56" t="s">
        <v>266</v>
      </c>
      <c r="F74" s="57" t="s">
        <v>1216</v>
      </c>
      <c r="G74" s="26" t="s">
        <v>479</v>
      </c>
      <c r="H74" s="21" t="s">
        <v>57</v>
      </c>
      <c r="I74" s="60" t="s">
        <v>1189</v>
      </c>
      <c r="J74" s="60" t="s">
        <v>1217</v>
      </c>
      <c r="K74" s="21" t="s">
        <v>1218</v>
      </c>
      <c r="L74" s="21"/>
      <c r="M74" s="59"/>
      <c r="N74" s="59" t="s">
        <v>50</v>
      </c>
      <c r="O74" s="59"/>
      <c r="P74" s="59" t="s">
        <v>50</v>
      </c>
      <c r="R74" s="210"/>
      <c r="U74" s="13">
        <v>24</v>
      </c>
    </row>
    <row r="75" spans="1:21" s="13" customFormat="1" ht="43.5">
      <c r="A75" s="13">
        <v>50</v>
      </c>
      <c r="D75" s="55" t="s">
        <v>45</v>
      </c>
      <c r="E75" s="56" t="s">
        <v>1219</v>
      </c>
      <c r="F75" s="57" t="s">
        <v>1220</v>
      </c>
      <c r="G75" s="26" t="s">
        <v>479</v>
      </c>
      <c r="H75" s="21" t="s">
        <v>57</v>
      </c>
      <c r="I75" s="60" t="s">
        <v>1189</v>
      </c>
      <c r="J75" s="60" t="s">
        <v>1221</v>
      </c>
      <c r="K75" s="21" t="s">
        <v>1222</v>
      </c>
      <c r="L75" s="21"/>
      <c r="M75" s="59"/>
      <c r="N75" s="59" t="s">
        <v>50</v>
      </c>
      <c r="O75" s="59"/>
      <c r="P75" s="59" t="s">
        <v>50</v>
      </c>
      <c r="R75" s="210"/>
      <c r="U75" s="13">
        <v>25</v>
      </c>
    </row>
    <row r="76" spans="1:21" s="206" customFormat="1" ht="43.5">
      <c r="A76" s="206">
        <v>51</v>
      </c>
      <c r="B76" s="206">
        <v>33</v>
      </c>
      <c r="C76" s="206">
        <v>29</v>
      </c>
      <c r="D76" s="201" t="s">
        <v>58</v>
      </c>
      <c r="E76" s="202" t="s">
        <v>1223</v>
      </c>
      <c r="F76" s="203" t="s">
        <v>1224</v>
      </c>
      <c r="G76" s="213" t="s">
        <v>479</v>
      </c>
      <c r="H76" s="200" t="s">
        <v>57</v>
      </c>
      <c r="I76" s="204" t="s">
        <v>1189</v>
      </c>
      <c r="J76" s="204" t="s">
        <v>1208</v>
      </c>
      <c r="K76" s="200" t="s">
        <v>1191</v>
      </c>
      <c r="L76" s="200"/>
      <c r="M76" s="211"/>
      <c r="N76" s="211" t="s">
        <v>50</v>
      </c>
      <c r="O76" s="211"/>
      <c r="P76" s="211" t="s">
        <v>50</v>
      </c>
      <c r="Q76" s="206" t="s">
        <v>1801</v>
      </c>
      <c r="R76" s="207">
        <v>5000</v>
      </c>
      <c r="U76" s="206">
        <v>26</v>
      </c>
    </row>
    <row r="77" spans="1:21" s="13" customFormat="1" ht="43.5">
      <c r="A77" s="13">
        <v>52</v>
      </c>
      <c r="D77" s="55" t="s">
        <v>54</v>
      </c>
      <c r="E77" s="56" t="s">
        <v>1225</v>
      </c>
      <c r="F77" s="57" t="s">
        <v>1226</v>
      </c>
      <c r="G77" s="27" t="s">
        <v>479</v>
      </c>
      <c r="H77" s="21" t="s">
        <v>57</v>
      </c>
      <c r="I77" s="60" t="s">
        <v>1189</v>
      </c>
      <c r="J77" s="60" t="s">
        <v>1227</v>
      </c>
      <c r="K77" s="21" t="s">
        <v>1191</v>
      </c>
      <c r="L77" s="21"/>
      <c r="M77" s="59"/>
      <c r="N77" s="59" t="s">
        <v>50</v>
      </c>
      <c r="O77" s="59"/>
      <c r="P77" s="59" t="s">
        <v>50</v>
      </c>
      <c r="R77" s="210"/>
      <c r="U77" s="13">
        <v>27</v>
      </c>
    </row>
    <row r="78" spans="1:21" s="13" customFormat="1" ht="43.5">
      <c r="A78" s="13">
        <v>53</v>
      </c>
      <c r="D78" s="55" t="s">
        <v>45</v>
      </c>
      <c r="E78" s="56" t="s">
        <v>1228</v>
      </c>
      <c r="F78" s="57" t="s">
        <v>1229</v>
      </c>
      <c r="G78" s="27" t="s">
        <v>479</v>
      </c>
      <c r="H78" s="21" t="s">
        <v>57</v>
      </c>
      <c r="I78" s="60" t="s">
        <v>1189</v>
      </c>
      <c r="J78" s="60" t="s">
        <v>1208</v>
      </c>
      <c r="K78" s="21" t="s">
        <v>1230</v>
      </c>
      <c r="L78" s="21"/>
      <c r="M78" s="59"/>
      <c r="N78" s="59" t="s">
        <v>50</v>
      </c>
      <c r="O78" s="59"/>
      <c r="P78" s="59" t="s">
        <v>50</v>
      </c>
      <c r="R78" s="210"/>
      <c r="U78" s="13">
        <v>28</v>
      </c>
    </row>
    <row r="79" spans="1:21" s="13" customFormat="1" ht="43.5">
      <c r="A79" s="13">
        <v>54</v>
      </c>
      <c r="D79" s="55" t="s">
        <v>45</v>
      </c>
      <c r="E79" s="56" t="s">
        <v>1231</v>
      </c>
      <c r="F79" s="57" t="s">
        <v>1232</v>
      </c>
      <c r="G79" s="27" t="s">
        <v>479</v>
      </c>
      <c r="H79" s="21" t="s">
        <v>57</v>
      </c>
      <c r="I79" s="60" t="s">
        <v>1189</v>
      </c>
      <c r="J79" s="60" t="s">
        <v>1233</v>
      </c>
      <c r="K79" s="21" t="s">
        <v>1191</v>
      </c>
      <c r="L79" s="21"/>
      <c r="M79" s="59"/>
      <c r="N79" s="59" t="s">
        <v>50</v>
      </c>
      <c r="O79" s="59"/>
      <c r="P79" s="59" t="s">
        <v>50</v>
      </c>
      <c r="R79" s="210"/>
      <c r="U79" s="13">
        <v>29</v>
      </c>
    </row>
    <row r="80" spans="1:21" s="164" customFormat="1" ht="43.5">
      <c r="D80" s="208" t="s">
        <v>45</v>
      </c>
      <c r="E80" s="157" t="s">
        <v>1234</v>
      </c>
      <c r="F80" s="158" t="s">
        <v>1235</v>
      </c>
      <c r="G80" s="159" t="s">
        <v>311</v>
      </c>
      <c r="H80" s="156" t="s">
        <v>57</v>
      </c>
      <c r="I80" s="156" t="s">
        <v>429</v>
      </c>
      <c r="J80" s="159" t="s">
        <v>1238</v>
      </c>
      <c r="K80" s="156" t="s">
        <v>1236</v>
      </c>
      <c r="L80" s="156"/>
      <c r="M80" s="160"/>
      <c r="N80" s="160" t="s">
        <v>50</v>
      </c>
      <c r="O80" s="160"/>
      <c r="P80" s="160" t="s">
        <v>50</v>
      </c>
      <c r="Q80" s="164" t="s">
        <v>1801</v>
      </c>
      <c r="R80" s="217">
        <v>5000</v>
      </c>
      <c r="S80" s="164" t="s">
        <v>2593</v>
      </c>
      <c r="U80" s="164">
        <v>30</v>
      </c>
    </row>
    <row r="81" spans="1:21" s="164" customFormat="1" ht="43.5">
      <c r="D81" s="208" t="s">
        <v>58</v>
      </c>
      <c r="E81" s="157" t="s">
        <v>1237</v>
      </c>
      <c r="F81" s="158" t="s">
        <v>1235</v>
      </c>
      <c r="G81" s="159" t="s">
        <v>311</v>
      </c>
      <c r="H81" s="156" t="s">
        <v>57</v>
      </c>
      <c r="I81" s="159" t="s">
        <v>429</v>
      </c>
      <c r="J81" s="159" t="s">
        <v>1238</v>
      </c>
      <c r="K81" s="156" t="s">
        <v>1239</v>
      </c>
      <c r="L81" s="156"/>
      <c r="M81" s="160"/>
      <c r="N81" s="160" t="s">
        <v>50</v>
      </c>
      <c r="O81" s="160"/>
      <c r="P81" s="160" t="s">
        <v>50</v>
      </c>
      <c r="Q81" s="164" t="s">
        <v>1801</v>
      </c>
      <c r="R81" s="217">
        <v>5000</v>
      </c>
      <c r="S81" s="164" t="s">
        <v>2593</v>
      </c>
      <c r="U81" s="164">
        <v>31</v>
      </c>
    </row>
    <row r="82" spans="1:21" s="206" customFormat="1" ht="43.5">
      <c r="A82" s="206">
        <v>55</v>
      </c>
      <c r="C82" s="206">
        <v>30</v>
      </c>
      <c r="D82" s="201" t="s">
        <v>45</v>
      </c>
      <c r="E82" s="202" t="s">
        <v>1240</v>
      </c>
      <c r="F82" s="203" t="s">
        <v>1241</v>
      </c>
      <c r="G82" s="204" t="s">
        <v>479</v>
      </c>
      <c r="H82" s="200" t="s">
        <v>57</v>
      </c>
      <c r="I82" s="204" t="s">
        <v>724</v>
      </c>
      <c r="J82" s="204" t="s">
        <v>1242</v>
      </c>
      <c r="K82" s="204" t="s">
        <v>1243</v>
      </c>
      <c r="L82" s="200"/>
      <c r="M82" s="200"/>
      <c r="N82" s="211" t="s">
        <v>50</v>
      </c>
      <c r="O82" s="211"/>
      <c r="P82" s="211" t="s">
        <v>50</v>
      </c>
      <c r="Q82" s="206" t="s">
        <v>1801</v>
      </c>
      <c r="R82" s="207">
        <v>5000</v>
      </c>
      <c r="U82" s="206">
        <v>32</v>
      </c>
    </row>
    <row r="83" spans="1:21" s="206" customFormat="1" ht="43.5">
      <c r="A83" s="206">
        <v>56</v>
      </c>
      <c r="D83" s="202" t="s">
        <v>58</v>
      </c>
      <c r="E83" s="202" t="s">
        <v>296</v>
      </c>
      <c r="F83" s="202" t="s">
        <v>297</v>
      </c>
      <c r="G83" s="204" t="s">
        <v>164</v>
      </c>
      <c r="H83" s="200" t="s">
        <v>57</v>
      </c>
      <c r="I83" s="204" t="s">
        <v>298</v>
      </c>
      <c r="J83" s="204" t="s">
        <v>299</v>
      </c>
      <c r="K83" s="200"/>
      <c r="L83" s="211"/>
      <c r="M83" s="211" t="s">
        <v>50</v>
      </c>
      <c r="N83" s="200"/>
      <c r="O83" s="211"/>
      <c r="P83" s="205" t="s">
        <v>50</v>
      </c>
      <c r="Q83" s="206" t="s">
        <v>1801</v>
      </c>
      <c r="R83" s="207">
        <v>5000</v>
      </c>
      <c r="U83" s="206">
        <v>33</v>
      </c>
    </row>
    <row r="84" spans="1:21" s="206" customFormat="1" ht="43.5">
      <c r="A84" s="206">
        <v>57</v>
      </c>
      <c r="C84" s="206">
        <v>31</v>
      </c>
      <c r="D84" s="233" t="s">
        <v>58</v>
      </c>
      <c r="E84" s="233" t="s">
        <v>2499</v>
      </c>
      <c r="F84" s="233" t="s">
        <v>2500</v>
      </c>
      <c r="G84" s="232" t="s">
        <v>184</v>
      </c>
      <c r="H84" s="232" t="s">
        <v>57</v>
      </c>
      <c r="I84" s="232" t="s">
        <v>104</v>
      </c>
      <c r="J84" s="232" t="s">
        <v>2501</v>
      </c>
      <c r="K84" s="232" t="s">
        <v>2505</v>
      </c>
      <c r="L84" s="232"/>
      <c r="M84" s="232"/>
      <c r="N84" s="306" t="s">
        <v>50</v>
      </c>
      <c r="O84" s="232"/>
      <c r="P84" s="336" t="s">
        <v>50</v>
      </c>
      <c r="Q84" s="225" t="s">
        <v>1801</v>
      </c>
      <c r="R84" s="307">
        <v>5000</v>
      </c>
      <c r="S84" s="225"/>
      <c r="U84" s="206">
        <v>34</v>
      </c>
    </row>
  </sheetData>
  <mergeCells count="13">
    <mergeCell ref="L5:N5"/>
    <mergeCell ref="O5:P5"/>
    <mergeCell ref="A1:P1"/>
    <mergeCell ref="A2:P2"/>
    <mergeCell ref="A3:P3"/>
    <mergeCell ref="A5:A6"/>
    <mergeCell ref="D5:F6"/>
    <mergeCell ref="G5:G6"/>
    <mergeCell ref="H5:H6"/>
    <mergeCell ref="I5:I6"/>
    <mergeCell ref="J5:J6"/>
    <mergeCell ref="K5:K6"/>
    <mergeCell ref="B5:B6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0" orientation="portrait" r:id="rId1"/>
  <headerFooter>
    <oddHeader>&amp;A</oddHeader>
    <oddFooter>หน้าที่ &amp;P จาก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X97"/>
  <sheetViews>
    <sheetView zoomScale="75" zoomScaleNormal="75" workbookViewId="0">
      <selection activeCell="C126" sqref="C126"/>
    </sheetView>
  </sheetViews>
  <sheetFormatPr defaultRowHeight="21.75"/>
  <cols>
    <col min="1" max="1" width="4.25" style="46" customWidth="1"/>
    <col min="2" max="2" width="6.125" style="46" customWidth="1"/>
    <col min="3" max="3" width="8.375" style="46" customWidth="1"/>
    <col min="4" max="4" width="10.875" style="46" customWidth="1"/>
    <col min="5" max="5" width="14" style="46" customWidth="1"/>
    <col min="6" max="6" width="11.875" style="46" customWidth="1"/>
    <col min="7" max="7" width="16.875" style="46" customWidth="1"/>
    <col min="8" max="8" width="22" style="46" customWidth="1"/>
    <col min="9" max="10" width="11.75" style="46" customWidth="1"/>
    <col min="11" max="11" width="5.25" style="46" customWidth="1"/>
    <col min="12" max="12" width="23.5" style="46" customWidth="1"/>
    <col min="13" max="13" width="9.625" style="46" customWidth="1"/>
    <col min="14" max="14" width="11.75" style="46" customWidth="1"/>
    <col min="15" max="15" width="13.375" style="46" customWidth="1"/>
    <col min="16" max="16" width="9.125" style="46" hidden="1" customWidth="1"/>
    <col min="17" max="17" width="9.75" style="46" hidden="1" customWidth="1"/>
    <col min="18" max="18" width="10" style="46" hidden="1" customWidth="1"/>
    <col min="19" max="19" width="8.5" style="46" hidden="1" customWidth="1"/>
    <col min="20" max="20" width="8.375" style="46" hidden="1" customWidth="1"/>
    <col min="21" max="21" width="11.25" style="46" customWidth="1"/>
    <col min="22" max="16384" width="9" style="46"/>
  </cols>
  <sheetData>
    <row r="1" spans="1:22" s="405" customFormat="1" ht="21">
      <c r="A1" s="574" t="s">
        <v>792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</row>
    <row r="2" spans="1:22" s="405" customFormat="1" ht="21">
      <c r="A2" s="574" t="s">
        <v>1264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</row>
    <row r="3" spans="1:22" s="405" customFormat="1" ht="21">
      <c r="A3" s="574" t="s">
        <v>1263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</row>
    <row r="4" spans="1:22">
      <c r="L4" s="596" t="s">
        <v>3607</v>
      </c>
      <c r="M4" s="596"/>
      <c r="N4" s="596"/>
      <c r="O4" s="596"/>
    </row>
    <row r="5" spans="1:22" s="437" customFormat="1" ht="20.25" customHeight="1">
      <c r="A5" s="578" t="s">
        <v>2</v>
      </c>
      <c r="B5" s="580" t="s">
        <v>34</v>
      </c>
      <c r="C5" s="581"/>
      <c r="D5" s="582"/>
      <c r="E5" s="586" t="s">
        <v>1558</v>
      </c>
      <c r="F5" s="586" t="s">
        <v>35</v>
      </c>
      <c r="G5" s="586" t="s">
        <v>36</v>
      </c>
      <c r="H5" s="586" t="s">
        <v>37</v>
      </c>
      <c r="I5" s="586" t="s">
        <v>123</v>
      </c>
      <c r="J5" s="586" t="s">
        <v>3604</v>
      </c>
      <c r="K5" s="586" t="s">
        <v>2442</v>
      </c>
      <c r="L5" s="586" t="s">
        <v>3600</v>
      </c>
      <c r="M5" s="586" t="s">
        <v>3601</v>
      </c>
      <c r="N5" s="586" t="s">
        <v>2443</v>
      </c>
      <c r="O5" s="586" t="s">
        <v>140</v>
      </c>
      <c r="P5" s="575" t="s">
        <v>38</v>
      </c>
      <c r="Q5" s="576"/>
      <c r="R5" s="577"/>
      <c r="S5" s="576" t="s">
        <v>42</v>
      </c>
      <c r="T5" s="577"/>
      <c r="U5" s="437" t="s">
        <v>1789</v>
      </c>
      <c r="V5" s="437" t="s">
        <v>1798</v>
      </c>
    </row>
    <row r="6" spans="1:22" s="437" customFormat="1" ht="62.25" customHeight="1">
      <c r="A6" s="579"/>
      <c r="B6" s="583"/>
      <c r="C6" s="584"/>
      <c r="D6" s="585"/>
      <c r="E6" s="587"/>
      <c r="F6" s="587"/>
      <c r="G6" s="587"/>
      <c r="H6" s="587"/>
      <c r="I6" s="587"/>
      <c r="J6" s="587"/>
      <c r="K6" s="587"/>
      <c r="L6" s="587"/>
      <c r="M6" s="587"/>
      <c r="N6" s="587"/>
      <c r="O6" s="587"/>
      <c r="P6" s="439" t="s">
        <v>39</v>
      </c>
      <c r="Q6" s="439" t="s">
        <v>40</v>
      </c>
      <c r="R6" s="438" t="s">
        <v>41</v>
      </c>
      <c r="S6" s="439" t="s">
        <v>43</v>
      </c>
      <c r="T6" s="438" t="s">
        <v>44</v>
      </c>
    </row>
    <row r="7" spans="1:22" s="163" customFormat="1" ht="45" customHeight="1">
      <c r="A7" s="408">
        <v>1</v>
      </c>
      <c r="B7" s="409" t="s">
        <v>45</v>
      </c>
      <c r="C7" s="410" t="s">
        <v>1559</v>
      </c>
      <c r="D7" s="411" t="s">
        <v>1560</v>
      </c>
      <c r="E7" s="290" t="s">
        <v>148</v>
      </c>
      <c r="F7" s="408" t="s">
        <v>195</v>
      </c>
      <c r="G7" s="408" t="s">
        <v>1561</v>
      </c>
      <c r="H7" s="290" t="s">
        <v>1562</v>
      </c>
      <c r="I7" s="290" t="s">
        <v>1563</v>
      </c>
      <c r="J7" s="292" t="s">
        <v>3651</v>
      </c>
      <c r="K7" s="290">
        <v>55</v>
      </c>
      <c r="L7" s="447" t="s">
        <v>3668</v>
      </c>
      <c r="M7" s="290"/>
      <c r="N7" s="290"/>
      <c r="O7" s="290"/>
      <c r="P7" s="412"/>
      <c r="Q7" s="408"/>
      <c r="R7" s="412" t="s">
        <v>50</v>
      </c>
      <c r="S7" s="412" t="s">
        <v>50</v>
      </c>
      <c r="T7" s="411"/>
      <c r="U7" s="163" t="s">
        <v>1801</v>
      </c>
      <c r="V7" s="220">
        <v>4000</v>
      </c>
    </row>
    <row r="8" spans="1:22" s="163" customFormat="1" ht="45.75" customHeight="1">
      <c r="A8" s="39">
        <v>2</v>
      </c>
      <c r="B8" s="381" t="s">
        <v>45</v>
      </c>
      <c r="C8" s="185" t="s">
        <v>1564</v>
      </c>
      <c r="D8" s="161" t="s">
        <v>1565</v>
      </c>
      <c r="E8" s="186" t="s">
        <v>148</v>
      </c>
      <c r="F8" s="39" t="s">
        <v>195</v>
      </c>
      <c r="G8" s="39" t="s">
        <v>1566</v>
      </c>
      <c r="H8" s="365" t="s">
        <v>1567</v>
      </c>
      <c r="I8" s="186" t="s">
        <v>1568</v>
      </c>
      <c r="J8" s="284" t="s">
        <v>3635</v>
      </c>
      <c r="K8" s="186">
        <v>48</v>
      </c>
      <c r="L8" s="445" t="s">
        <v>3669</v>
      </c>
      <c r="M8" s="186"/>
      <c r="N8" s="186"/>
      <c r="O8" s="186"/>
      <c r="P8" s="187"/>
      <c r="Q8" s="39"/>
      <c r="R8" s="187" t="s">
        <v>50</v>
      </c>
      <c r="S8" s="187" t="s">
        <v>50</v>
      </c>
      <c r="T8" s="161"/>
      <c r="U8" s="163" t="s">
        <v>1803</v>
      </c>
      <c r="V8" s="220">
        <v>4000</v>
      </c>
    </row>
    <row r="9" spans="1:22" s="163" customFormat="1" ht="42.75" customHeight="1">
      <c r="A9" s="39">
        <v>3</v>
      </c>
      <c r="B9" s="381" t="s">
        <v>45</v>
      </c>
      <c r="C9" s="185" t="s">
        <v>1570</v>
      </c>
      <c r="D9" s="161" t="s">
        <v>1571</v>
      </c>
      <c r="E9" s="186" t="s">
        <v>1572</v>
      </c>
      <c r="F9" s="186" t="s">
        <v>48</v>
      </c>
      <c r="G9" s="39" t="s">
        <v>1573</v>
      </c>
      <c r="H9" s="186" t="s">
        <v>1574</v>
      </c>
      <c r="I9" s="39" t="s">
        <v>1575</v>
      </c>
      <c r="J9" s="284" t="s">
        <v>3635</v>
      </c>
      <c r="K9" s="39">
        <v>48</v>
      </c>
      <c r="L9" s="39"/>
      <c r="M9" s="39"/>
      <c r="N9" s="39"/>
      <c r="O9" s="39"/>
      <c r="P9" s="187"/>
      <c r="Q9" s="39"/>
      <c r="R9" s="187" t="s">
        <v>50</v>
      </c>
      <c r="S9" s="187" t="s">
        <v>50</v>
      </c>
      <c r="T9" s="161"/>
      <c r="U9" s="163" t="s">
        <v>1801</v>
      </c>
      <c r="V9" s="220">
        <v>4000</v>
      </c>
    </row>
    <row r="10" spans="1:22" s="163" customFormat="1" ht="40.5" customHeight="1">
      <c r="A10" s="39">
        <v>4</v>
      </c>
      <c r="B10" s="381" t="s">
        <v>58</v>
      </c>
      <c r="C10" s="185" t="s">
        <v>1577</v>
      </c>
      <c r="D10" s="161" t="s">
        <v>1578</v>
      </c>
      <c r="E10" s="186" t="s">
        <v>164</v>
      </c>
      <c r="F10" s="186" t="s">
        <v>48</v>
      </c>
      <c r="G10" s="39" t="s">
        <v>1579</v>
      </c>
      <c r="H10" s="186" t="s">
        <v>1580</v>
      </c>
      <c r="I10" s="39" t="s">
        <v>1581</v>
      </c>
      <c r="J10" s="284" t="s">
        <v>3635</v>
      </c>
      <c r="K10" s="39">
        <v>40</v>
      </c>
      <c r="L10" s="446" t="s">
        <v>3670</v>
      </c>
      <c r="M10" s="39"/>
      <c r="N10" s="39"/>
      <c r="O10" s="39"/>
      <c r="P10" s="187"/>
      <c r="Q10" s="39"/>
      <c r="R10" s="187" t="s">
        <v>50</v>
      </c>
      <c r="S10" s="187" t="s">
        <v>50</v>
      </c>
      <c r="T10" s="161"/>
      <c r="U10" s="163" t="s">
        <v>1801</v>
      </c>
      <c r="V10" s="220">
        <v>4000</v>
      </c>
    </row>
    <row r="11" spans="1:22" s="163" customFormat="1" ht="43.5" customHeight="1">
      <c r="A11" s="39">
        <v>5</v>
      </c>
      <c r="B11" s="381" t="s">
        <v>54</v>
      </c>
      <c r="C11" s="185" t="s">
        <v>258</v>
      </c>
      <c r="D11" s="161" t="s">
        <v>1582</v>
      </c>
      <c r="E11" s="186" t="s">
        <v>164</v>
      </c>
      <c r="F11" s="186" t="s">
        <v>48</v>
      </c>
      <c r="G11" s="39" t="s">
        <v>1583</v>
      </c>
      <c r="H11" s="186" t="s">
        <v>1584</v>
      </c>
      <c r="I11" s="39" t="s">
        <v>1585</v>
      </c>
      <c r="J11" s="187" t="s">
        <v>3643</v>
      </c>
      <c r="K11" s="39">
        <v>46</v>
      </c>
      <c r="L11" s="446" t="s">
        <v>3671</v>
      </c>
      <c r="M11" s="39"/>
      <c r="N11" s="39"/>
      <c r="O11" s="39"/>
      <c r="P11" s="187"/>
      <c r="Q11" s="39"/>
      <c r="R11" s="187" t="s">
        <v>50</v>
      </c>
      <c r="S11" s="187" t="s">
        <v>50</v>
      </c>
      <c r="T11" s="161"/>
      <c r="U11" s="163" t="s">
        <v>1801</v>
      </c>
      <c r="V11" s="220">
        <v>4000</v>
      </c>
    </row>
    <row r="12" spans="1:22" s="163" customFormat="1" ht="41.25" customHeight="1">
      <c r="A12" s="39">
        <v>6</v>
      </c>
      <c r="B12" s="381" t="s">
        <v>45</v>
      </c>
      <c r="C12" s="185" t="s">
        <v>417</v>
      </c>
      <c r="D12" s="161" t="s">
        <v>1586</v>
      </c>
      <c r="E12" s="186" t="s">
        <v>164</v>
      </c>
      <c r="F12" s="186" t="s">
        <v>48</v>
      </c>
      <c r="G12" s="39" t="s">
        <v>1587</v>
      </c>
      <c r="H12" s="186" t="s">
        <v>1588</v>
      </c>
      <c r="I12" s="39" t="s">
        <v>1589</v>
      </c>
      <c r="J12" s="187" t="s">
        <v>3643</v>
      </c>
      <c r="K12" s="39">
        <v>40</v>
      </c>
      <c r="L12" s="39"/>
      <c r="M12" s="39" t="s">
        <v>3672</v>
      </c>
      <c r="N12" s="39"/>
      <c r="O12" s="39"/>
      <c r="P12" s="39"/>
      <c r="Q12" s="187"/>
      <c r="R12" s="187" t="s">
        <v>50</v>
      </c>
      <c r="S12" s="187" t="s">
        <v>50</v>
      </c>
      <c r="T12" s="161"/>
      <c r="U12" s="163" t="s">
        <v>1801</v>
      </c>
      <c r="V12" s="220">
        <v>4000</v>
      </c>
    </row>
    <row r="13" spans="1:22" s="163" customFormat="1" ht="42.75" customHeight="1">
      <c r="A13" s="39">
        <v>7</v>
      </c>
      <c r="B13" s="381" t="s">
        <v>45</v>
      </c>
      <c r="C13" s="185" t="s">
        <v>1590</v>
      </c>
      <c r="D13" s="161" t="s">
        <v>1591</v>
      </c>
      <c r="E13" s="186" t="s">
        <v>164</v>
      </c>
      <c r="F13" s="186" t="s">
        <v>48</v>
      </c>
      <c r="G13" s="39" t="s">
        <v>1592</v>
      </c>
      <c r="H13" s="186" t="s">
        <v>1593</v>
      </c>
      <c r="I13" s="39" t="s">
        <v>1594</v>
      </c>
      <c r="J13" s="187" t="s">
        <v>3643</v>
      </c>
      <c r="K13" s="39">
        <v>53</v>
      </c>
      <c r="L13" s="446" t="s">
        <v>3673</v>
      </c>
      <c r="M13" s="39"/>
      <c r="N13" s="39"/>
      <c r="O13" s="39"/>
      <c r="P13" s="39"/>
      <c r="Q13" s="187"/>
      <c r="R13" s="187" t="s">
        <v>50</v>
      </c>
      <c r="S13" s="187" t="s">
        <v>50</v>
      </c>
      <c r="T13" s="161"/>
      <c r="U13" s="163" t="s">
        <v>1801</v>
      </c>
      <c r="V13" s="220">
        <v>4000</v>
      </c>
    </row>
    <row r="14" spans="1:22" s="163" customFormat="1" ht="42.75" customHeight="1">
      <c r="A14" s="39">
        <v>8</v>
      </c>
      <c r="B14" s="381" t="s">
        <v>58</v>
      </c>
      <c r="C14" s="185" t="s">
        <v>1595</v>
      </c>
      <c r="D14" s="161" t="s">
        <v>1596</v>
      </c>
      <c r="E14" s="186" t="s">
        <v>164</v>
      </c>
      <c r="F14" s="186" t="s">
        <v>48</v>
      </c>
      <c r="G14" s="39" t="s">
        <v>1597</v>
      </c>
      <c r="H14" s="186" t="s">
        <v>1598</v>
      </c>
      <c r="I14" s="39" t="s">
        <v>1599</v>
      </c>
      <c r="J14" s="187" t="s">
        <v>3643</v>
      </c>
      <c r="K14" s="39">
        <v>47</v>
      </c>
      <c r="L14" s="446" t="s">
        <v>3674</v>
      </c>
      <c r="M14" s="39"/>
      <c r="N14" s="39"/>
      <c r="O14" s="39"/>
      <c r="P14" s="39"/>
      <c r="Q14" s="187"/>
      <c r="R14" s="187" t="s">
        <v>50</v>
      </c>
      <c r="S14" s="187" t="s">
        <v>50</v>
      </c>
      <c r="T14" s="161"/>
      <c r="U14" s="163" t="s">
        <v>1801</v>
      </c>
      <c r="V14" s="220">
        <v>4000</v>
      </c>
    </row>
    <row r="15" spans="1:22" s="163" customFormat="1" ht="42.75" customHeight="1">
      <c r="A15" s="39">
        <v>9</v>
      </c>
      <c r="B15" s="381" t="s">
        <v>58</v>
      </c>
      <c r="C15" s="185" t="s">
        <v>1600</v>
      </c>
      <c r="D15" s="161" t="s">
        <v>1601</v>
      </c>
      <c r="E15" s="186" t="s">
        <v>164</v>
      </c>
      <c r="F15" s="186" t="s">
        <v>48</v>
      </c>
      <c r="G15" s="39" t="s">
        <v>1602</v>
      </c>
      <c r="H15" s="186" t="s">
        <v>1603</v>
      </c>
      <c r="I15" s="39" t="s">
        <v>1604</v>
      </c>
      <c r="J15" s="187" t="s">
        <v>3643</v>
      </c>
      <c r="K15" s="39">
        <v>53</v>
      </c>
      <c r="L15" s="446" t="s">
        <v>3675</v>
      </c>
      <c r="M15" s="39"/>
      <c r="N15" s="39"/>
      <c r="O15" s="39"/>
      <c r="P15" s="39"/>
      <c r="Q15" s="187"/>
      <c r="R15" s="187" t="s">
        <v>50</v>
      </c>
      <c r="S15" s="187" t="s">
        <v>50</v>
      </c>
      <c r="T15" s="161"/>
      <c r="U15" s="163" t="s">
        <v>1801</v>
      </c>
      <c r="V15" s="220">
        <v>4000</v>
      </c>
    </row>
    <row r="16" spans="1:22" s="163" customFormat="1" ht="45.75" customHeight="1">
      <c r="A16" s="39">
        <v>10</v>
      </c>
      <c r="B16" s="381" t="s">
        <v>45</v>
      </c>
      <c r="C16" s="185" t="s">
        <v>1605</v>
      </c>
      <c r="D16" s="161" t="s">
        <v>1606</v>
      </c>
      <c r="E16" s="186" t="s">
        <v>164</v>
      </c>
      <c r="F16" s="186" t="s">
        <v>48</v>
      </c>
      <c r="G16" s="39" t="s">
        <v>1607</v>
      </c>
      <c r="H16" s="186" t="s">
        <v>1608</v>
      </c>
      <c r="I16" s="39" t="s">
        <v>1609</v>
      </c>
      <c r="J16" s="187" t="s">
        <v>3643</v>
      </c>
      <c r="K16" s="39">
        <v>55</v>
      </c>
      <c r="L16" s="446" t="s">
        <v>3676</v>
      </c>
      <c r="M16" s="39"/>
      <c r="N16" s="39"/>
      <c r="O16" s="39"/>
      <c r="P16" s="39"/>
      <c r="Q16" s="187"/>
      <c r="R16" s="187" t="s">
        <v>50</v>
      </c>
      <c r="S16" s="187" t="s">
        <v>50</v>
      </c>
      <c r="T16" s="161"/>
      <c r="U16" s="163" t="s">
        <v>1801</v>
      </c>
      <c r="V16" s="220">
        <v>4000</v>
      </c>
    </row>
    <row r="17" spans="1:23" s="163" customFormat="1" ht="47.25" customHeight="1">
      <c r="A17" s="39">
        <v>11</v>
      </c>
      <c r="B17" s="381" t="s">
        <v>54</v>
      </c>
      <c r="C17" s="185" t="s">
        <v>1610</v>
      </c>
      <c r="D17" s="161" t="s">
        <v>1611</v>
      </c>
      <c r="E17" s="186" t="s">
        <v>164</v>
      </c>
      <c r="F17" s="186" t="s">
        <v>48</v>
      </c>
      <c r="G17" s="39" t="s">
        <v>1612</v>
      </c>
      <c r="H17" s="186" t="s">
        <v>1613</v>
      </c>
      <c r="I17" s="39" t="s">
        <v>1614</v>
      </c>
      <c r="J17" s="187" t="s">
        <v>3643</v>
      </c>
      <c r="K17" s="39">
        <v>35</v>
      </c>
      <c r="L17" s="446" t="s">
        <v>3677</v>
      </c>
      <c r="M17" s="39"/>
      <c r="N17" s="39"/>
      <c r="O17" s="39"/>
      <c r="P17" s="39"/>
      <c r="Q17" s="187"/>
      <c r="R17" s="187" t="s">
        <v>50</v>
      </c>
      <c r="S17" s="187" t="s">
        <v>50</v>
      </c>
      <c r="T17" s="161"/>
      <c r="U17" s="163" t="s">
        <v>1801</v>
      </c>
      <c r="V17" s="220">
        <v>4000</v>
      </c>
    </row>
    <row r="18" spans="1:23" s="164" customFormat="1" ht="44.25" customHeight="1">
      <c r="A18" s="156">
        <v>12</v>
      </c>
      <c r="B18" s="208" t="s">
        <v>45</v>
      </c>
      <c r="C18" s="157" t="s">
        <v>1615</v>
      </c>
      <c r="D18" s="158" t="s">
        <v>1616</v>
      </c>
      <c r="E18" s="159" t="s">
        <v>164</v>
      </c>
      <c r="F18" s="159" t="s">
        <v>48</v>
      </c>
      <c r="G18" s="156" t="s">
        <v>1116</v>
      </c>
      <c r="H18" s="159" t="s">
        <v>1617</v>
      </c>
      <c r="I18" s="156" t="s">
        <v>1618</v>
      </c>
      <c r="J18" s="160" t="s">
        <v>3643</v>
      </c>
      <c r="K18" s="156">
        <v>47</v>
      </c>
      <c r="L18" s="609" t="s">
        <v>3678</v>
      </c>
      <c r="M18" s="156"/>
      <c r="N18" s="156"/>
      <c r="O18" s="156"/>
      <c r="P18" s="156"/>
      <c r="Q18" s="160"/>
      <c r="R18" s="160" t="s">
        <v>50</v>
      </c>
      <c r="S18" s="160" t="s">
        <v>50</v>
      </c>
      <c r="T18" s="158"/>
      <c r="U18" s="164" t="s">
        <v>1801</v>
      </c>
      <c r="V18" s="217">
        <v>4000</v>
      </c>
      <c r="W18" s="164" t="s">
        <v>3544</v>
      </c>
    </row>
    <row r="19" spans="1:23" s="163" customFormat="1" ht="42.75" customHeight="1">
      <c r="A19" s="39">
        <v>13</v>
      </c>
      <c r="B19" s="381" t="s">
        <v>58</v>
      </c>
      <c r="C19" s="185" t="s">
        <v>1619</v>
      </c>
      <c r="D19" s="161" t="s">
        <v>1620</v>
      </c>
      <c r="E19" s="186" t="s">
        <v>164</v>
      </c>
      <c r="F19" s="186" t="s">
        <v>48</v>
      </c>
      <c r="G19" s="39" t="s">
        <v>1621</v>
      </c>
      <c r="H19" s="186" t="s">
        <v>1622</v>
      </c>
      <c r="I19" s="39" t="s">
        <v>1623</v>
      </c>
      <c r="J19" s="187" t="s">
        <v>3643</v>
      </c>
      <c r="K19" s="39">
        <v>52</v>
      </c>
      <c r="L19" s="446" t="s">
        <v>3679</v>
      </c>
      <c r="M19" s="39"/>
      <c r="N19" s="39"/>
      <c r="O19" s="39"/>
      <c r="P19" s="39"/>
      <c r="Q19" s="187"/>
      <c r="R19" s="187" t="s">
        <v>50</v>
      </c>
      <c r="S19" s="187" t="s">
        <v>50</v>
      </c>
      <c r="T19" s="161"/>
      <c r="U19" s="163" t="s">
        <v>1801</v>
      </c>
      <c r="V19" s="220">
        <v>4000</v>
      </c>
    </row>
    <row r="20" spans="1:23" s="163" customFormat="1" ht="43.5" customHeight="1">
      <c r="A20" s="39">
        <v>14</v>
      </c>
      <c r="B20" s="381" t="s">
        <v>45</v>
      </c>
      <c r="C20" s="185" t="s">
        <v>1624</v>
      </c>
      <c r="D20" s="161" t="s">
        <v>1625</v>
      </c>
      <c r="E20" s="186" t="s">
        <v>164</v>
      </c>
      <c r="F20" s="186" t="s">
        <v>48</v>
      </c>
      <c r="G20" s="39" t="s">
        <v>1626</v>
      </c>
      <c r="H20" s="186" t="s">
        <v>1627</v>
      </c>
      <c r="I20" s="186" t="s">
        <v>1628</v>
      </c>
      <c r="J20" s="187" t="s">
        <v>3643</v>
      </c>
      <c r="K20" s="186">
        <v>51</v>
      </c>
      <c r="L20" s="445" t="s">
        <v>3680</v>
      </c>
      <c r="M20" s="186"/>
      <c r="N20" s="186"/>
      <c r="O20" s="186"/>
      <c r="P20" s="39"/>
      <c r="Q20" s="187"/>
      <c r="R20" s="187" t="s">
        <v>50</v>
      </c>
      <c r="S20" s="187" t="s">
        <v>50</v>
      </c>
      <c r="T20" s="161"/>
      <c r="U20" s="163" t="s">
        <v>1801</v>
      </c>
      <c r="V20" s="220">
        <v>4000</v>
      </c>
    </row>
    <row r="21" spans="1:23" s="163" customFormat="1" ht="42.75" customHeight="1">
      <c r="A21" s="39">
        <v>15</v>
      </c>
      <c r="B21" s="381" t="s">
        <v>45</v>
      </c>
      <c r="C21" s="185" t="s">
        <v>1629</v>
      </c>
      <c r="D21" s="161" t="s">
        <v>1630</v>
      </c>
      <c r="E21" s="186" t="s">
        <v>164</v>
      </c>
      <c r="F21" s="186" t="s">
        <v>48</v>
      </c>
      <c r="G21" s="39" t="s">
        <v>1631</v>
      </c>
      <c r="H21" s="186" t="s">
        <v>1632</v>
      </c>
      <c r="I21" s="186" t="s">
        <v>1633</v>
      </c>
      <c r="J21" s="187" t="s">
        <v>3643</v>
      </c>
      <c r="K21" s="186">
        <v>43</v>
      </c>
      <c r="L21" s="186"/>
      <c r="M21" s="186"/>
      <c r="N21" s="186"/>
      <c r="O21" s="186"/>
      <c r="P21" s="39"/>
      <c r="Q21" s="187"/>
      <c r="R21" s="187" t="s">
        <v>50</v>
      </c>
      <c r="S21" s="187" t="s">
        <v>50</v>
      </c>
      <c r="T21" s="161"/>
      <c r="U21" s="163" t="s">
        <v>1801</v>
      </c>
      <c r="V21" s="220">
        <v>4000</v>
      </c>
    </row>
    <row r="22" spans="1:23" s="163" customFormat="1" ht="44.25" customHeight="1">
      <c r="A22" s="39">
        <v>16</v>
      </c>
      <c r="B22" s="381" t="s">
        <v>45</v>
      </c>
      <c r="C22" s="185" t="s">
        <v>1634</v>
      </c>
      <c r="D22" s="161" t="s">
        <v>1635</v>
      </c>
      <c r="E22" s="186" t="s">
        <v>164</v>
      </c>
      <c r="F22" s="186" t="s">
        <v>48</v>
      </c>
      <c r="G22" s="39" t="s">
        <v>1636</v>
      </c>
      <c r="H22" s="186" t="s">
        <v>1637</v>
      </c>
      <c r="I22" s="186" t="s">
        <v>1638</v>
      </c>
      <c r="J22" s="187" t="s">
        <v>3643</v>
      </c>
      <c r="K22" s="186">
        <v>43</v>
      </c>
      <c r="L22" s="186"/>
      <c r="M22" s="186"/>
      <c r="N22" s="186"/>
      <c r="O22" s="186"/>
      <c r="P22" s="39"/>
      <c r="Q22" s="187"/>
      <c r="R22" s="187" t="s">
        <v>50</v>
      </c>
      <c r="S22" s="187" t="s">
        <v>50</v>
      </c>
      <c r="T22" s="161"/>
      <c r="U22" s="163" t="s">
        <v>1801</v>
      </c>
      <c r="V22" s="220">
        <v>4000</v>
      </c>
    </row>
    <row r="23" spans="1:23" ht="43.5" customHeight="1">
      <c r="A23" s="39">
        <v>17</v>
      </c>
      <c r="B23" s="381" t="s">
        <v>45</v>
      </c>
      <c r="C23" s="185" t="s">
        <v>1639</v>
      </c>
      <c r="D23" s="161" t="s">
        <v>1640</v>
      </c>
      <c r="E23" s="186" t="s">
        <v>164</v>
      </c>
      <c r="F23" s="186" t="s">
        <v>48</v>
      </c>
      <c r="G23" s="39" t="s">
        <v>1641</v>
      </c>
      <c r="H23" s="186" t="s">
        <v>1642</v>
      </c>
      <c r="I23" s="186" t="s">
        <v>1643</v>
      </c>
      <c r="J23" s="187" t="s">
        <v>3643</v>
      </c>
      <c r="K23" s="186">
        <v>55</v>
      </c>
      <c r="L23" s="186"/>
      <c r="M23" s="186"/>
      <c r="N23" s="186"/>
      <c r="O23" s="186"/>
      <c r="P23" s="39"/>
      <c r="Q23" s="187"/>
      <c r="R23" s="187" t="s">
        <v>50</v>
      </c>
      <c r="S23" s="187" t="s">
        <v>50</v>
      </c>
      <c r="T23" s="65"/>
      <c r="U23" s="46" t="s">
        <v>1801</v>
      </c>
      <c r="V23" s="212">
        <v>4000</v>
      </c>
    </row>
    <row r="24" spans="1:23" s="163" customFormat="1" ht="42.75" customHeight="1">
      <c r="A24" s="39">
        <v>18</v>
      </c>
      <c r="B24" s="381" t="s">
        <v>45</v>
      </c>
      <c r="C24" s="185" t="s">
        <v>1644</v>
      </c>
      <c r="D24" s="161" t="s">
        <v>1115</v>
      </c>
      <c r="E24" s="186" t="s">
        <v>164</v>
      </c>
      <c r="F24" s="186" t="s">
        <v>48</v>
      </c>
      <c r="G24" s="39" t="s">
        <v>1645</v>
      </c>
      <c r="H24" s="186" t="s">
        <v>1117</v>
      </c>
      <c r="I24" s="39" t="s">
        <v>1646</v>
      </c>
      <c r="J24" s="187" t="s">
        <v>3643</v>
      </c>
      <c r="K24" s="39">
        <v>51</v>
      </c>
      <c r="L24" s="446" t="s">
        <v>3681</v>
      </c>
      <c r="M24" s="39"/>
      <c r="N24" s="39"/>
      <c r="O24" s="39"/>
      <c r="P24" s="39"/>
      <c r="Q24" s="187"/>
      <c r="R24" s="187" t="s">
        <v>50</v>
      </c>
      <c r="S24" s="187" t="s">
        <v>50</v>
      </c>
      <c r="T24" s="161"/>
      <c r="U24" s="163" t="s">
        <v>1801</v>
      </c>
      <c r="V24" s="220">
        <v>4000</v>
      </c>
    </row>
    <row r="25" spans="1:23" s="279" customFormat="1" ht="42" customHeight="1">
      <c r="A25" s="156"/>
      <c r="B25" s="208" t="s">
        <v>240</v>
      </c>
      <c r="C25" s="157" t="s">
        <v>1647</v>
      </c>
      <c r="D25" s="158" t="s">
        <v>1648</v>
      </c>
      <c r="E25" s="159" t="s">
        <v>164</v>
      </c>
      <c r="F25" s="159" t="s">
        <v>48</v>
      </c>
      <c r="G25" s="156" t="s">
        <v>1649</v>
      </c>
      <c r="H25" s="159" t="s">
        <v>1650</v>
      </c>
      <c r="I25" s="156" t="s">
        <v>1651</v>
      </c>
      <c r="J25" s="160"/>
      <c r="K25" s="156"/>
      <c r="L25" s="156"/>
      <c r="M25" s="156"/>
      <c r="N25" s="156"/>
      <c r="O25" s="156" t="s">
        <v>2559</v>
      </c>
      <c r="P25" s="276"/>
      <c r="Q25" s="160"/>
      <c r="R25" s="160" t="s">
        <v>50</v>
      </c>
      <c r="S25" s="160" t="s">
        <v>50</v>
      </c>
      <c r="T25" s="277"/>
      <c r="U25" s="279" t="s">
        <v>2524</v>
      </c>
      <c r="V25" s="278"/>
      <c r="W25" s="279" t="s">
        <v>2028</v>
      </c>
    </row>
    <row r="26" spans="1:23" s="163" customFormat="1" ht="42" customHeight="1">
      <c r="A26" s="39">
        <v>19</v>
      </c>
      <c r="B26" s="381" t="s">
        <v>45</v>
      </c>
      <c r="C26" s="185" t="s">
        <v>1652</v>
      </c>
      <c r="D26" s="414" t="s">
        <v>1653</v>
      </c>
      <c r="E26" s="186" t="s">
        <v>164</v>
      </c>
      <c r="F26" s="186" t="s">
        <v>48</v>
      </c>
      <c r="G26" s="39" t="s">
        <v>1654</v>
      </c>
      <c r="H26" s="186" t="s">
        <v>1655</v>
      </c>
      <c r="I26" s="39" t="s">
        <v>1656</v>
      </c>
      <c r="J26" s="187" t="s">
        <v>3643</v>
      </c>
      <c r="K26" s="39">
        <v>55</v>
      </c>
      <c r="L26" s="446" t="s">
        <v>3682</v>
      </c>
      <c r="M26" s="39"/>
      <c r="N26" s="39"/>
      <c r="O26" s="39"/>
      <c r="P26" s="39"/>
      <c r="Q26" s="187"/>
      <c r="R26" s="187" t="s">
        <v>50</v>
      </c>
      <c r="S26" s="187" t="s">
        <v>50</v>
      </c>
      <c r="T26" s="161"/>
      <c r="U26" s="163" t="s">
        <v>1801</v>
      </c>
      <c r="V26" s="220">
        <v>4000</v>
      </c>
    </row>
    <row r="27" spans="1:23" s="163" customFormat="1" ht="42.75" customHeight="1">
      <c r="A27" s="39">
        <v>20</v>
      </c>
      <c r="B27" s="381" t="s">
        <v>54</v>
      </c>
      <c r="C27" s="185" t="s">
        <v>1657</v>
      </c>
      <c r="D27" s="161" t="s">
        <v>1658</v>
      </c>
      <c r="E27" s="186" t="s">
        <v>164</v>
      </c>
      <c r="F27" s="186" t="s">
        <v>48</v>
      </c>
      <c r="G27" s="39" t="s">
        <v>1659</v>
      </c>
      <c r="H27" s="186" t="s">
        <v>1660</v>
      </c>
      <c r="I27" s="39" t="s">
        <v>1661</v>
      </c>
      <c r="J27" s="187" t="s">
        <v>3635</v>
      </c>
      <c r="K27" s="39">
        <v>37</v>
      </c>
      <c r="L27" s="446" t="s">
        <v>3683</v>
      </c>
      <c r="M27" s="39"/>
      <c r="N27" s="39"/>
      <c r="O27" s="39"/>
      <c r="P27" s="39"/>
      <c r="Q27" s="187"/>
      <c r="R27" s="187" t="s">
        <v>50</v>
      </c>
      <c r="S27" s="187" t="s">
        <v>50</v>
      </c>
      <c r="T27" s="161"/>
      <c r="U27" s="163" t="s">
        <v>1801</v>
      </c>
      <c r="V27" s="220">
        <v>4000</v>
      </c>
    </row>
    <row r="28" spans="1:23" ht="41.25" customHeight="1">
      <c r="A28" s="39">
        <v>21</v>
      </c>
      <c r="B28" s="381" t="s">
        <v>45</v>
      </c>
      <c r="C28" s="185" t="s">
        <v>1662</v>
      </c>
      <c r="D28" s="161" t="s">
        <v>1663</v>
      </c>
      <c r="E28" s="186" t="s">
        <v>164</v>
      </c>
      <c r="F28" s="186" t="s">
        <v>48</v>
      </c>
      <c r="G28" s="39" t="s">
        <v>1664</v>
      </c>
      <c r="H28" s="186" t="s">
        <v>1665</v>
      </c>
      <c r="I28" s="39" t="s">
        <v>1666</v>
      </c>
      <c r="J28" s="187" t="s">
        <v>3643</v>
      </c>
      <c r="K28" s="39">
        <v>43</v>
      </c>
      <c r="L28" s="446" t="s">
        <v>3684</v>
      </c>
      <c r="M28" s="39"/>
      <c r="N28" s="39"/>
      <c r="O28" s="39"/>
      <c r="P28" s="42"/>
      <c r="Q28" s="187"/>
      <c r="R28" s="187" t="s">
        <v>50</v>
      </c>
      <c r="S28" s="187" t="s">
        <v>50</v>
      </c>
      <c r="T28" s="65"/>
      <c r="U28" s="46" t="s">
        <v>1801</v>
      </c>
      <c r="V28" s="212">
        <v>4000</v>
      </c>
    </row>
    <row r="29" spans="1:23" s="163" customFormat="1" ht="42.75" customHeight="1">
      <c r="A29" s="39">
        <v>22</v>
      </c>
      <c r="B29" s="381" t="s">
        <v>45</v>
      </c>
      <c r="C29" s="185" t="s">
        <v>1667</v>
      </c>
      <c r="D29" s="161" t="s">
        <v>1668</v>
      </c>
      <c r="E29" s="186" t="s">
        <v>164</v>
      </c>
      <c r="F29" s="186" t="s">
        <v>48</v>
      </c>
      <c r="G29" s="39" t="s">
        <v>936</v>
      </c>
      <c r="H29" s="186" t="s">
        <v>1669</v>
      </c>
      <c r="I29" s="39" t="s">
        <v>3685</v>
      </c>
      <c r="J29" s="187" t="s">
        <v>3635</v>
      </c>
      <c r="K29" s="39">
        <v>38</v>
      </c>
      <c r="L29" s="446" t="s">
        <v>3686</v>
      </c>
      <c r="M29" s="39"/>
      <c r="N29" s="39"/>
      <c r="O29" s="39"/>
      <c r="P29" s="39"/>
      <c r="Q29" s="187"/>
      <c r="R29" s="187" t="s">
        <v>50</v>
      </c>
      <c r="S29" s="187" t="s">
        <v>50</v>
      </c>
      <c r="T29" s="161"/>
      <c r="U29" s="163" t="s">
        <v>1801</v>
      </c>
      <c r="V29" s="220">
        <v>4000</v>
      </c>
    </row>
    <row r="30" spans="1:23" ht="43.5">
      <c r="A30" s="39">
        <v>23</v>
      </c>
      <c r="B30" s="381" t="s">
        <v>58</v>
      </c>
      <c r="C30" s="185" t="s">
        <v>1670</v>
      </c>
      <c r="D30" s="161" t="s">
        <v>1671</v>
      </c>
      <c r="E30" s="186" t="s">
        <v>164</v>
      </c>
      <c r="F30" s="186" t="s">
        <v>360</v>
      </c>
      <c r="G30" s="186" t="s">
        <v>298</v>
      </c>
      <c r="H30" s="186" t="s">
        <v>1672</v>
      </c>
      <c r="I30" s="39" t="s">
        <v>1673</v>
      </c>
      <c r="J30" s="187" t="s">
        <v>3643</v>
      </c>
      <c r="K30" s="39">
        <v>39</v>
      </c>
      <c r="L30" s="446" t="s">
        <v>3687</v>
      </c>
      <c r="M30" s="39"/>
      <c r="N30" s="39"/>
      <c r="O30" s="39"/>
      <c r="P30" s="42"/>
      <c r="Q30" s="187"/>
      <c r="R30" s="187" t="s">
        <v>50</v>
      </c>
      <c r="S30" s="187" t="s">
        <v>50</v>
      </c>
      <c r="T30" s="65"/>
      <c r="U30" s="46" t="s">
        <v>1801</v>
      </c>
      <c r="V30" s="212">
        <v>4000</v>
      </c>
    </row>
    <row r="31" spans="1:23" ht="43.5">
      <c r="A31" s="39">
        <v>24</v>
      </c>
      <c r="B31" s="381" t="s">
        <v>58</v>
      </c>
      <c r="C31" s="185" t="s">
        <v>1674</v>
      </c>
      <c r="D31" s="414" t="s">
        <v>3788</v>
      </c>
      <c r="E31" s="186" t="s">
        <v>164</v>
      </c>
      <c r="F31" s="186" t="s">
        <v>360</v>
      </c>
      <c r="G31" s="39" t="s">
        <v>1675</v>
      </c>
      <c r="H31" s="186" t="s">
        <v>1676</v>
      </c>
      <c r="I31" s="39" t="s">
        <v>1677</v>
      </c>
      <c r="J31" s="187" t="s">
        <v>3643</v>
      </c>
      <c r="K31" s="39">
        <v>39</v>
      </c>
      <c r="L31" s="446" t="s">
        <v>3688</v>
      </c>
      <c r="M31" s="39"/>
      <c r="N31" s="39"/>
      <c r="O31" s="39"/>
      <c r="P31" s="42"/>
      <c r="Q31" s="187"/>
      <c r="R31" s="187" t="s">
        <v>50</v>
      </c>
      <c r="S31" s="187" t="s">
        <v>50</v>
      </c>
      <c r="T31" s="65"/>
      <c r="U31" s="46" t="s">
        <v>1801</v>
      </c>
      <c r="V31" s="212">
        <v>4000</v>
      </c>
    </row>
    <row r="32" spans="1:23" ht="43.5">
      <c r="A32" s="39">
        <v>25</v>
      </c>
      <c r="B32" s="381" t="s">
        <v>58</v>
      </c>
      <c r="C32" s="185" t="s">
        <v>1679</v>
      </c>
      <c r="D32" s="161" t="s">
        <v>1680</v>
      </c>
      <c r="E32" s="186" t="s">
        <v>1681</v>
      </c>
      <c r="F32" s="186" t="s">
        <v>48</v>
      </c>
      <c r="G32" s="39" t="s">
        <v>1682</v>
      </c>
      <c r="H32" s="186" t="s">
        <v>1683</v>
      </c>
      <c r="I32" s="39" t="s">
        <v>3689</v>
      </c>
      <c r="J32" s="187" t="s">
        <v>3643</v>
      </c>
      <c r="K32" s="39">
        <v>43</v>
      </c>
      <c r="L32" s="446" t="s">
        <v>3690</v>
      </c>
      <c r="M32" s="39"/>
      <c r="N32" s="39"/>
      <c r="O32" s="39"/>
      <c r="P32" s="42"/>
      <c r="Q32" s="187"/>
      <c r="R32" s="187" t="s">
        <v>50</v>
      </c>
      <c r="S32" s="187" t="s">
        <v>50</v>
      </c>
      <c r="T32" s="65"/>
      <c r="U32" s="46" t="s">
        <v>1801</v>
      </c>
      <c r="V32" s="212">
        <v>4000</v>
      </c>
    </row>
    <row r="33" spans="1:24" ht="44.25" customHeight="1">
      <c r="A33" s="39">
        <v>26</v>
      </c>
      <c r="B33" s="381" t="s">
        <v>58</v>
      </c>
      <c r="C33" s="185" t="s">
        <v>907</v>
      </c>
      <c r="D33" s="161" t="s">
        <v>1684</v>
      </c>
      <c r="E33" s="186" t="s">
        <v>1681</v>
      </c>
      <c r="F33" s="186" t="s">
        <v>48</v>
      </c>
      <c r="G33" s="39" t="s">
        <v>1685</v>
      </c>
      <c r="H33" s="186" t="s">
        <v>1686</v>
      </c>
      <c r="I33" s="39" t="s">
        <v>1687</v>
      </c>
      <c r="J33" s="187" t="s">
        <v>3643</v>
      </c>
      <c r="K33" s="39">
        <v>52</v>
      </c>
      <c r="L33" s="446" t="s">
        <v>3691</v>
      </c>
      <c r="M33" s="39"/>
      <c r="N33" s="39"/>
      <c r="O33" s="39"/>
      <c r="P33" s="42"/>
      <c r="Q33" s="187"/>
      <c r="R33" s="187" t="s">
        <v>50</v>
      </c>
      <c r="S33" s="187" t="s">
        <v>50</v>
      </c>
      <c r="T33" s="65"/>
      <c r="U33" s="46" t="s">
        <v>1801</v>
      </c>
      <c r="V33" s="212">
        <v>4000</v>
      </c>
    </row>
    <row r="34" spans="1:24" s="111" customFormat="1" ht="48.75" customHeight="1">
      <c r="A34" s="129"/>
      <c r="B34" s="145" t="s">
        <v>45</v>
      </c>
      <c r="C34" s="146" t="s">
        <v>1688</v>
      </c>
      <c r="D34" s="147" t="s">
        <v>1689</v>
      </c>
      <c r="E34" s="148" t="s">
        <v>1681</v>
      </c>
      <c r="F34" s="148" t="s">
        <v>360</v>
      </c>
      <c r="G34" s="148" t="s">
        <v>1690</v>
      </c>
      <c r="H34" s="148" t="s">
        <v>1691</v>
      </c>
      <c r="I34" s="129"/>
      <c r="J34" s="150" t="s">
        <v>3643</v>
      </c>
      <c r="K34" s="129"/>
      <c r="L34" s="129"/>
      <c r="M34" s="129"/>
      <c r="N34" s="129"/>
      <c r="O34" s="129"/>
      <c r="P34" s="129"/>
      <c r="Q34" s="150"/>
      <c r="R34" s="150" t="s">
        <v>50</v>
      </c>
      <c r="S34" s="150" t="s">
        <v>50</v>
      </c>
      <c r="T34" s="147"/>
      <c r="V34" s="222"/>
      <c r="W34" s="111" t="s">
        <v>2453</v>
      </c>
    </row>
    <row r="35" spans="1:24" s="163" customFormat="1" ht="46.5" customHeight="1">
      <c r="A35" s="39">
        <v>27</v>
      </c>
      <c r="B35" s="381" t="s">
        <v>54</v>
      </c>
      <c r="C35" s="185" t="s">
        <v>1692</v>
      </c>
      <c r="D35" s="161" t="s">
        <v>1693</v>
      </c>
      <c r="E35" s="186" t="s">
        <v>1681</v>
      </c>
      <c r="F35" s="186" t="s">
        <v>360</v>
      </c>
      <c r="G35" s="186" t="s">
        <v>1690</v>
      </c>
      <c r="H35" s="186" t="s">
        <v>1694</v>
      </c>
      <c r="I35" s="39" t="s">
        <v>1695</v>
      </c>
      <c r="J35" s="187" t="s">
        <v>3643</v>
      </c>
      <c r="K35" s="39">
        <v>38</v>
      </c>
      <c r="L35" s="446" t="s">
        <v>3692</v>
      </c>
      <c r="M35" s="39"/>
      <c r="N35" s="39"/>
      <c r="O35" s="39"/>
      <c r="P35" s="39"/>
      <c r="Q35" s="187"/>
      <c r="R35" s="187" t="s">
        <v>50</v>
      </c>
      <c r="S35" s="187" t="s">
        <v>50</v>
      </c>
      <c r="T35" s="161"/>
      <c r="U35" s="163" t="s">
        <v>1801</v>
      </c>
      <c r="V35" s="220">
        <v>4000</v>
      </c>
    </row>
    <row r="36" spans="1:24" s="163" customFormat="1" ht="48" customHeight="1">
      <c r="A36" s="39">
        <v>28</v>
      </c>
      <c r="B36" s="381" t="s">
        <v>45</v>
      </c>
      <c r="C36" s="185" t="s">
        <v>1696</v>
      </c>
      <c r="D36" s="161" t="s">
        <v>1697</v>
      </c>
      <c r="E36" s="186" t="s">
        <v>311</v>
      </c>
      <c r="F36" s="186" t="s">
        <v>360</v>
      </c>
      <c r="G36" s="186" t="s">
        <v>312</v>
      </c>
      <c r="H36" s="186" t="s">
        <v>1698</v>
      </c>
      <c r="I36" s="186" t="s">
        <v>2454</v>
      </c>
      <c r="J36" s="284" t="s">
        <v>3635</v>
      </c>
      <c r="K36" s="186">
        <v>42</v>
      </c>
      <c r="L36" s="445" t="s">
        <v>3693</v>
      </c>
      <c r="M36" s="186"/>
      <c r="N36" s="186"/>
      <c r="O36" s="186"/>
      <c r="P36" s="39"/>
      <c r="Q36" s="187"/>
      <c r="R36" s="187" t="s">
        <v>50</v>
      </c>
      <c r="S36" s="187" t="s">
        <v>50</v>
      </c>
      <c r="T36" s="161"/>
      <c r="U36" s="163" t="s">
        <v>1801</v>
      </c>
      <c r="V36" s="220">
        <v>4000</v>
      </c>
    </row>
    <row r="37" spans="1:24" ht="40.5" customHeight="1">
      <c r="A37" s="39"/>
      <c r="B37" s="381" t="s">
        <v>45</v>
      </c>
      <c r="C37" s="185" t="s">
        <v>434</v>
      </c>
      <c r="D37" s="161" t="s">
        <v>1699</v>
      </c>
      <c r="E37" s="186" t="s">
        <v>451</v>
      </c>
      <c r="F37" s="39" t="s">
        <v>195</v>
      </c>
      <c r="G37" s="39" t="s">
        <v>1700</v>
      </c>
      <c r="H37" s="415" t="s">
        <v>1701</v>
      </c>
      <c r="I37" s="39" t="s">
        <v>1702</v>
      </c>
      <c r="J37" s="284" t="s">
        <v>3635</v>
      </c>
      <c r="K37" s="39"/>
      <c r="L37" s="39"/>
      <c r="M37" s="39"/>
      <c r="N37" s="39"/>
      <c r="O37" s="39"/>
      <c r="P37" s="39"/>
      <c r="Q37" s="187"/>
      <c r="R37" s="187" t="s">
        <v>50</v>
      </c>
      <c r="S37" s="187" t="s">
        <v>50</v>
      </c>
      <c r="T37" s="65"/>
      <c r="V37" s="212"/>
      <c r="W37" s="46" t="s">
        <v>1814</v>
      </c>
    </row>
    <row r="38" spans="1:24" s="93" customFormat="1" ht="43.5">
      <c r="A38" s="129"/>
      <c r="B38" s="145" t="s">
        <v>45</v>
      </c>
      <c r="C38" s="146" t="s">
        <v>1703</v>
      </c>
      <c r="D38" s="147" t="s">
        <v>1704</v>
      </c>
      <c r="E38" s="148" t="s">
        <v>451</v>
      </c>
      <c r="F38" s="129" t="s">
        <v>195</v>
      </c>
      <c r="G38" s="129" t="s">
        <v>1705</v>
      </c>
      <c r="H38" s="148" t="s">
        <v>1706</v>
      </c>
      <c r="I38" s="129" t="s">
        <v>1707</v>
      </c>
      <c r="J38" s="393" t="s">
        <v>3635</v>
      </c>
      <c r="K38" s="129"/>
      <c r="L38" s="129"/>
      <c r="M38" s="129"/>
      <c r="N38" s="129"/>
      <c r="O38" s="129"/>
      <c r="P38" s="129"/>
      <c r="Q38" s="150"/>
      <c r="R38" s="150" t="s">
        <v>50</v>
      </c>
      <c r="S38" s="150" t="s">
        <v>50</v>
      </c>
      <c r="T38" s="98"/>
      <c r="V38" s="218"/>
      <c r="W38" s="93" t="s">
        <v>1817</v>
      </c>
    </row>
    <row r="39" spans="1:24" s="163" customFormat="1" ht="43.5">
      <c r="A39" s="39">
        <v>29</v>
      </c>
      <c r="B39" s="381" t="s">
        <v>45</v>
      </c>
      <c r="C39" s="185" t="s">
        <v>1708</v>
      </c>
      <c r="D39" s="161" t="s">
        <v>1709</v>
      </c>
      <c r="E39" s="186" t="s">
        <v>451</v>
      </c>
      <c r="F39" s="39" t="s">
        <v>1710</v>
      </c>
      <c r="G39" s="39" t="s">
        <v>1711</v>
      </c>
      <c r="H39" s="186" t="s">
        <v>1712</v>
      </c>
      <c r="I39" s="39" t="s">
        <v>1713</v>
      </c>
      <c r="J39" s="284" t="s">
        <v>3635</v>
      </c>
      <c r="K39" s="39">
        <v>49</v>
      </c>
      <c r="L39" s="39" t="s">
        <v>3694</v>
      </c>
      <c r="M39" s="39"/>
      <c r="N39" s="39"/>
      <c r="O39" s="39"/>
      <c r="P39" s="39"/>
      <c r="Q39" s="187"/>
      <c r="R39" s="187" t="s">
        <v>50</v>
      </c>
      <c r="S39" s="187" t="s">
        <v>50</v>
      </c>
      <c r="T39" s="161"/>
      <c r="U39" s="163" t="s">
        <v>1801</v>
      </c>
      <c r="V39" s="220">
        <v>4000</v>
      </c>
    </row>
    <row r="40" spans="1:24" s="163" customFormat="1" ht="65.25">
      <c r="A40" s="39"/>
      <c r="B40" s="381" t="s">
        <v>45</v>
      </c>
      <c r="C40" s="185" t="s">
        <v>1714</v>
      </c>
      <c r="D40" s="161" t="s">
        <v>1715</v>
      </c>
      <c r="E40" s="186" t="s">
        <v>451</v>
      </c>
      <c r="F40" s="39" t="s">
        <v>1710</v>
      </c>
      <c r="G40" s="39" t="s">
        <v>1716</v>
      </c>
      <c r="H40" s="186" t="s">
        <v>1717</v>
      </c>
      <c r="I40" s="39"/>
      <c r="J40" s="187"/>
      <c r="K40" s="39"/>
      <c r="L40" s="39"/>
      <c r="M40" s="39"/>
      <c r="N40" s="39"/>
      <c r="O40" s="39"/>
      <c r="P40" s="39"/>
      <c r="Q40" s="187"/>
      <c r="R40" s="187" t="s">
        <v>50</v>
      </c>
      <c r="S40" s="187" t="s">
        <v>50</v>
      </c>
      <c r="T40" s="161"/>
      <c r="U40" s="163" t="s">
        <v>1801</v>
      </c>
      <c r="V40" s="220"/>
      <c r="W40" s="163" t="s">
        <v>3488</v>
      </c>
      <c r="X40" s="163" t="s">
        <v>3554</v>
      </c>
    </row>
    <row r="41" spans="1:24" ht="43.5">
      <c r="A41" s="39">
        <v>30</v>
      </c>
      <c r="B41" s="381" t="s">
        <v>45</v>
      </c>
      <c r="C41" s="185" t="s">
        <v>582</v>
      </c>
      <c r="D41" s="161" t="s">
        <v>1718</v>
      </c>
      <c r="E41" s="186" t="s">
        <v>479</v>
      </c>
      <c r="F41" s="39" t="s">
        <v>1710</v>
      </c>
      <c r="G41" s="186" t="s">
        <v>490</v>
      </c>
      <c r="H41" s="186" t="s">
        <v>1719</v>
      </c>
      <c r="I41" s="39" t="s">
        <v>1720</v>
      </c>
      <c r="J41" s="108"/>
      <c r="K41" s="39"/>
      <c r="L41" s="39"/>
      <c r="M41" s="39"/>
      <c r="N41" s="39"/>
      <c r="O41" s="39" t="s">
        <v>2559</v>
      </c>
      <c r="P41" s="42"/>
      <c r="Q41" s="187"/>
      <c r="R41" s="187" t="s">
        <v>50</v>
      </c>
      <c r="S41" s="187" t="s">
        <v>50</v>
      </c>
      <c r="T41" s="65"/>
      <c r="V41" s="212"/>
    </row>
    <row r="42" spans="1:24" s="163" customFormat="1" ht="43.5">
      <c r="A42" s="39">
        <v>31</v>
      </c>
      <c r="B42" s="381" t="s">
        <v>45</v>
      </c>
      <c r="C42" s="185" t="s">
        <v>270</v>
      </c>
      <c r="D42" s="161" t="s">
        <v>1721</v>
      </c>
      <c r="E42" s="186" t="s">
        <v>479</v>
      </c>
      <c r="F42" s="39" t="s">
        <v>1710</v>
      </c>
      <c r="G42" s="186" t="s">
        <v>1722</v>
      </c>
      <c r="H42" s="186" t="s">
        <v>1723</v>
      </c>
      <c r="I42" s="39" t="s">
        <v>1724</v>
      </c>
      <c r="J42" s="187" t="s">
        <v>3635</v>
      </c>
      <c r="K42" s="39">
        <v>37</v>
      </c>
      <c r="L42" s="446" t="s">
        <v>3695</v>
      </c>
      <c r="M42" s="39"/>
      <c r="N42" s="39"/>
      <c r="O42" s="39"/>
      <c r="P42" s="39"/>
      <c r="Q42" s="187"/>
      <c r="R42" s="187" t="s">
        <v>50</v>
      </c>
      <c r="S42" s="187" t="s">
        <v>50</v>
      </c>
      <c r="T42" s="161"/>
      <c r="U42" s="163" t="s">
        <v>1801</v>
      </c>
      <c r="V42" s="220">
        <v>4000</v>
      </c>
    </row>
    <row r="43" spans="1:24" s="163" customFormat="1" ht="43.5">
      <c r="A43" s="39">
        <v>32</v>
      </c>
      <c r="B43" s="381" t="s">
        <v>45</v>
      </c>
      <c r="C43" s="185" t="s">
        <v>1725</v>
      </c>
      <c r="D43" s="161" t="s">
        <v>1433</v>
      </c>
      <c r="E43" s="186" t="s">
        <v>479</v>
      </c>
      <c r="F43" s="39" t="s">
        <v>1710</v>
      </c>
      <c r="G43" s="39" t="s">
        <v>495</v>
      </c>
      <c r="H43" s="186" t="s">
        <v>1726</v>
      </c>
      <c r="I43" s="39" t="s">
        <v>1727</v>
      </c>
      <c r="J43" s="187" t="s">
        <v>3696</v>
      </c>
      <c r="K43" s="39">
        <v>55</v>
      </c>
      <c r="L43" s="446" t="s">
        <v>3697</v>
      </c>
      <c r="M43" s="39"/>
      <c r="N43" s="39"/>
      <c r="O43" s="39"/>
      <c r="P43" s="39"/>
      <c r="Q43" s="187"/>
      <c r="R43" s="187" t="s">
        <v>50</v>
      </c>
      <c r="S43" s="187" t="s">
        <v>50</v>
      </c>
      <c r="T43" s="161"/>
      <c r="U43" s="163" t="s">
        <v>1801</v>
      </c>
      <c r="V43" s="220">
        <v>4000</v>
      </c>
    </row>
    <row r="44" spans="1:24" ht="65.25">
      <c r="A44" s="39">
        <v>33</v>
      </c>
      <c r="B44" s="381" t="s">
        <v>45</v>
      </c>
      <c r="C44" s="185" t="s">
        <v>1728</v>
      </c>
      <c r="D44" s="161" t="s">
        <v>1729</v>
      </c>
      <c r="E44" s="186" t="s">
        <v>479</v>
      </c>
      <c r="F44" s="39" t="s">
        <v>1710</v>
      </c>
      <c r="G44" s="39" t="s">
        <v>495</v>
      </c>
      <c r="H44" s="186" t="s">
        <v>486</v>
      </c>
      <c r="I44" s="39" t="s">
        <v>1730</v>
      </c>
      <c r="J44" s="187" t="s">
        <v>3651</v>
      </c>
      <c r="K44" s="39">
        <v>48</v>
      </c>
      <c r="L44" s="446" t="s">
        <v>3698</v>
      </c>
      <c r="M44" s="39"/>
      <c r="N44" s="39"/>
      <c r="O44" s="39"/>
      <c r="P44" s="42"/>
      <c r="Q44" s="187"/>
      <c r="R44" s="187" t="s">
        <v>50</v>
      </c>
      <c r="S44" s="187" t="s">
        <v>50</v>
      </c>
      <c r="T44" s="65"/>
      <c r="U44" s="46" t="s">
        <v>1801</v>
      </c>
      <c r="V44" s="212">
        <v>4000</v>
      </c>
    </row>
    <row r="45" spans="1:24" ht="65.25">
      <c r="A45" s="39">
        <v>34</v>
      </c>
      <c r="B45" s="189" t="s">
        <v>242</v>
      </c>
      <c r="C45" s="185" t="s">
        <v>243</v>
      </c>
      <c r="D45" s="161" t="s">
        <v>244</v>
      </c>
      <c r="E45" s="186" t="s">
        <v>151</v>
      </c>
      <c r="F45" s="39" t="s">
        <v>241</v>
      </c>
      <c r="G45" s="39" t="s">
        <v>1802</v>
      </c>
      <c r="H45" s="186" t="s">
        <v>246</v>
      </c>
      <c r="I45" s="39" t="s">
        <v>247</v>
      </c>
      <c r="K45" s="39"/>
      <c r="L45" s="39"/>
      <c r="M45" s="39"/>
      <c r="N45" s="39"/>
      <c r="O45" s="39" t="s">
        <v>2559</v>
      </c>
      <c r="P45" s="39"/>
      <c r="Q45" s="187" t="s">
        <v>50</v>
      </c>
      <c r="R45" s="65"/>
      <c r="S45" s="187" t="s">
        <v>50</v>
      </c>
      <c r="T45" s="65"/>
      <c r="V45" s="212"/>
      <c r="W45" s="46" t="s">
        <v>1743</v>
      </c>
    </row>
    <row r="46" spans="1:24" s="163" customFormat="1" ht="42.75" customHeight="1">
      <c r="A46" s="39">
        <v>35</v>
      </c>
      <c r="B46" s="185" t="s">
        <v>45</v>
      </c>
      <c r="C46" s="185" t="s">
        <v>1793</v>
      </c>
      <c r="D46" s="161" t="s">
        <v>1794</v>
      </c>
      <c r="E46" s="186" t="s">
        <v>250</v>
      </c>
      <c r="F46" s="39" t="s">
        <v>251</v>
      </c>
      <c r="G46" s="39" t="s">
        <v>1795</v>
      </c>
      <c r="H46" s="39"/>
      <c r="I46" s="39" t="s">
        <v>1796</v>
      </c>
      <c r="J46" s="187" t="s">
        <v>3699</v>
      </c>
      <c r="K46" s="39">
        <v>49</v>
      </c>
      <c r="L46" s="446" t="s">
        <v>3700</v>
      </c>
      <c r="M46" s="39"/>
      <c r="N46" s="39"/>
      <c r="O46" s="39"/>
      <c r="P46" s="185"/>
      <c r="Q46" s="187" t="s">
        <v>50</v>
      </c>
      <c r="R46" s="161"/>
      <c r="S46" s="187" t="s">
        <v>50</v>
      </c>
      <c r="T46" s="161"/>
      <c r="U46" s="163" t="s">
        <v>1801</v>
      </c>
      <c r="V46" s="220">
        <v>4000</v>
      </c>
    </row>
    <row r="47" spans="1:24" s="163" customFormat="1" ht="43.5" customHeight="1">
      <c r="A47" s="39">
        <v>36</v>
      </c>
      <c r="B47" s="185" t="s">
        <v>45</v>
      </c>
      <c r="C47" s="185" t="s">
        <v>1739</v>
      </c>
      <c r="D47" s="161" t="s">
        <v>1740</v>
      </c>
      <c r="E47" s="186" t="s">
        <v>700</v>
      </c>
      <c r="F47" s="39" t="s">
        <v>251</v>
      </c>
      <c r="G47" s="186" t="s">
        <v>3606</v>
      </c>
      <c r="H47" s="186" t="s">
        <v>3605</v>
      </c>
      <c r="I47" s="186" t="s">
        <v>1741</v>
      </c>
      <c r="J47" s="284" t="s">
        <v>3701</v>
      </c>
      <c r="K47" s="186">
        <v>50</v>
      </c>
      <c r="L47" s="445" t="s">
        <v>3702</v>
      </c>
      <c r="M47" s="186"/>
      <c r="N47" s="186"/>
      <c r="O47" s="186"/>
      <c r="P47" s="185"/>
      <c r="Q47" s="185"/>
      <c r="R47" s="187" t="s">
        <v>50</v>
      </c>
      <c r="S47" s="187" t="s">
        <v>50</v>
      </c>
      <c r="T47" s="161"/>
      <c r="U47" s="163" t="s">
        <v>1801</v>
      </c>
      <c r="V47" s="400">
        <v>4000</v>
      </c>
    </row>
    <row r="48" spans="1:24" s="111" customFormat="1" ht="65.25">
      <c r="A48" s="129"/>
      <c r="B48" s="146" t="s">
        <v>45</v>
      </c>
      <c r="C48" s="146" t="s">
        <v>2513</v>
      </c>
      <c r="D48" s="146" t="s">
        <v>2514</v>
      </c>
      <c r="E48" s="148" t="s">
        <v>151</v>
      </c>
      <c r="F48" s="129" t="s">
        <v>251</v>
      </c>
      <c r="G48" s="148" t="s">
        <v>2516</v>
      </c>
      <c r="H48" s="148"/>
      <c r="I48" s="148" t="s">
        <v>2515</v>
      </c>
      <c r="J48" s="393"/>
      <c r="K48" s="148"/>
      <c r="L48" s="148"/>
      <c r="M48" s="148"/>
      <c r="N48" s="148"/>
      <c r="O48" s="148"/>
      <c r="P48" s="129"/>
      <c r="Q48" s="129"/>
      <c r="R48" s="150"/>
      <c r="S48" s="150"/>
      <c r="T48" s="129"/>
      <c r="U48" s="111" t="s">
        <v>1801</v>
      </c>
      <c r="V48" s="472"/>
      <c r="W48" s="111" t="s">
        <v>3895</v>
      </c>
    </row>
    <row r="49" spans="1:23" s="163" customFormat="1" ht="43.5">
      <c r="A49" s="39">
        <v>37</v>
      </c>
      <c r="B49" s="283" t="s">
        <v>45</v>
      </c>
      <c r="C49" s="283" t="s">
        <v>1006</v>
      </c>
      <c r="D49" s="283" t="s">
        <v>1007</v>
      </c>
      <c r="E49" s="186" t="s">
        <v>500</v>
      </c>
      <c r="F49" s="186" t="s">
        <v>360</v>
      </c>
      <c r="G49" s="186" t="s">
        <v>1008</v>
      </c>
      <c r="H49" s="186" t="s">
        <v>1009</v>
      </c>
      <c r="I49" s="186" t="s">
        <v>1010</v>
      </c>
      <c r="J49" s="284"/>
      <c r="K49" s="186"/>
      <c r="L49" s="186"/>
      <c r="M49" s="186"/>
      <c r="N49" s="186"/>
      <c r="O49" s="186" t="s">
        <v>2559</v>
      </c>
      <c r="P49" s="39"/>
      <c r="Q49" s="39"/>
      <c r="R49" s="187"/>
      <c r="S49" s="187"/>
      <c r="T49" s="39"/>
      <c r="V49" s="400"/>
      <c r="W49" s="163" t="s">
        <v>2504</v>
      </c>
    </row>
    <row r="50" spans="1:23" s="163" customFormat="1" ht="43.5">
      <c r="A50" s="39">
        <v>38</v>
      </c>
      <c r="B50" s="283" t="s">
        <v>58</v>
      </c>
      <c r="C50" s="283" t="s">
        <v>1106</v>
      </c>
      <c r="D50" s="283" t="s">
        <v>1899</v>
      </c>
      <c r="E50" s="186" t="s">
        <v>148</v>
      </c>
      <c r="F50" s="186" t="s">
        <v>251</v>
      </c>
      <c r="G50" s="186" t="s">
        <v>1900</v>
      </c>
      <c r="H50" s="186" t="s">
        <v>1901</v>
      </c>
      <c r="I50" s="186" t="s">
        <v>1902</v>
      </c>
      <c r="J50" s="284" t="s">
        <v>3635</v>
      </c>
      <c r="K50" s="186">
        <v>41</v>
      </c>
      <c r="L50" s="445" t="s">
        <v>3703</v>
      </c>
      <c r="M50" s="186"/>
      <c r="N50" s="186"/>
      <c r="O50" s="186"/>
      <c r="P50" s="39"/>
      <c r="Q50" s="39"/>
      <c r="R50" s="187"/>
      <c r="S50" s="187"/>
      <c r="T50" s="39"/>
      <c r="U50" s="163" t="s">
        <v>1801</v>
      </c>
      <c r="V50" s="400">
        <v>4000</v>
      </c>
    </row>
    <row r="51" spans="1:23" s="163" customFormat="1" ht="43.5">
      <c r="A51" s="39">
        <v>39</v>
      </c>
      <c r="B51" s="283" t="s">
        <v>58</v>
      </c>
      <c r="C51" s="283" t="s">
        <v>1903</v>
      </c>
      <c r="D51" s="283" t="s">
        <v>1904</v>
      </c>
      <c r="E51" s="186" t="s">
        <v>148</v>
      </c>
      <c r="F51" s="186" t="s">
        <v>251</v>
      </c>
      <c r="G51" s="186" t="s">
        <v>1905</v>
      </c>
      <c r="H51" s="186" t="s">
        <v>1906</v>
      </c>
      <c r="I51" s="186" t="s">
        <v>1907</v>
      </c>
      <c r="J51" s="284" t="s">
        <v>3635</v>
      </c>
      <c r="K51" s="186">
        <v>44</v>
      </c>
      <c r="L51" s="445" t="s">
        <v>3704</v>
      </c>
      <c r="M51" s="186"/>
      <c r="N51" s="186"/>
      <c r="O51" s="186"/>
      <c r="P51" s="39"/>
      <c r="Q51" s="39"/>
      <c r="R51" s="187"/>
      <c r="S51" s="187"/>
      <c r="T51" s="39"/>
      <c r="U51" s="163" t="s">
        <v>1801</v>
      </c>
      <c r="V51" s="400">
        <v>4000</v>
      </c>
    </row>
    <row r="52" spans="1:23" s="163" customFormat="1" ht="43.5">
      <c r="A52" s="39">
        <v>40</v>
      </c>
      <c r="B52" s="283" t="s">
        <v>58</v>
      </c>
      <c r="C52" s="283" t="s">
        <v>1908</v>
      </c>
      <c r="D52" s="283" t="s">
        <v>1909</v>
      </c>
      <c r="E52" s="186" t="s">
        <v>148</v>
      </c>
      <c r="F52" s="186" t="s">
        <v>251</v>
      </c>
      <c r="G52" s="186" t="s">
        <v>1910</v>
      </c>
      <c r="H52" s="186" t="s">
        <v>1911</v>
      </c>
      <c r="I52" s="186" t="s">
        <v>1912</v>
      </c>
      <c r="J52" s="284" t="s">
        <v>3635</v>
      </c>
      <c r="K52" s="186">
        <v>49</v>
      </c>
      <c r="L52" s="186" t="s">
        <v>3705</v>
      </c>
      <c r="M52" s="186"/>
      <c r="N52" s="186"/>
      <c r="O52" s="186"/>
      <c r="P52" s="39"/>
      <c r="Q52" s="39"/>
      <c r="R52" s="187"/>
      <c r="S52" s="187"/>
      <c r="T52" s="39"/>
      <c r="U52" s="163" t="s">
        <v>1801</v>
      </c>
      <c r="V52" s="400">
        <v>4000</v>
      </c>
    </row>
    <row r="53" spans="1:23" s="163" customFormat="1" ht="42" customHeight="1">
      <c r="A53" s="381">
        <v>41</v>
      </c>
      <c r="B53" s="381" t="s">
        <v>45</v>
      </c>
      <c r="C53" s="185" t="s">
        <v>358</v>
      </c>
      <c r="D53" s="161" t="s">
        <v>359</v>
      </c>
      <c r="E53" s="186" t="s">
        <v>332</v>
      </c>
      <c r="F53" s="39" t="s">
        <v>360</v>
      </c>
      <c r="G53" s="39" t="s">
        <v>333</v>
      </c>
      <c r="H53" s="39" t="s">
        <v>334</v>
      </c>
      <c r="I53" s="39" t="s">
        <v>361</v>
      </c>
      <c r="J53" s="187" t="s">
        <v>3635</v>
      </c>
      <c r="K53" s="39">
        <v>53</v>
      </c>
      <c r="L53" s="446" t="s">
        <v>3706</v>
      </c>
      <c r="M53" s="39"/>
      <c r="N53" s="39"/>
      <c r="O53" s="39"/>
      <c r="P53" s="162"/>
      <c r="Q53" s="401" t="s">
        <v>50</v>
      </c>
      <c r="R53" s="153"/>
      <c r="S53" s="401" t="s">
        <v>50</v>
      </c>
      <c r="T53" s="152"/>
      <c r="U53" s="163" t="s">
        <v>1803</v>
      </c>
      <c r="V53" s="400">
        <v>4000</v>
      </c>
      <c r="W53" s="163" t="s">
        <v>2435</v>
      </c>
    </row>
    <row r="54" spans="1:23" s="163" customFormat="1" ht="43.5">
      <c r="A54" s="39">
        <v>42</v>
      </c>
      <c r="B54" s="381" t="s">
        <v>45</v>
      </c>
      <c r="C54" s="185" t="s">
        <v>924</v>
      </c>
      <c r="D54" s="161" t="s">
        <v>925</v>
      </c>
      <c r="E54" s="166" t="s">
        <v>151</v>
      </c>
      <c r="F54" s="39" t="s">
        <v>195</v>
      </c>
      <c r="G54" s="39" t="s">
        <v>926</v>
      </c>
      <c r="H54" s="186" t="s">
        <v>927</v>
      </c>
      <c r="I54" s="39" t="s">
        <v>928</v>
      </c>
      <c r="J54" s="187" t="s">
        <v>3633</v>
      </c>
      <c r="K54" s="39">
        <v>47</v>
      </c>
      <c r="L54" s="39"/>
      <c r="M54" s="187"/>
      <c r="N54" s="39"/>
      <c r="O54" s="187"/>
      <c r="P54" s="187" t="s">
        <v>50</v>
      </c>
      <c r="Q54" s="185"/>
      <c r="R54" s="39"/>
      <c r="S54" s="39"/>
      <c r="T54" s="165"/>
      <c r="U54" s="163" t="s">
        <v>1801</v>
      </c>
      <c r="V54" s="400">
        <v>4000</v>
      </c>
    </row>
    <row r="55" spans="1:23" s="163" customFormat="1" ht="43.5">
      <c r="A55" s="39">
        <v>43</v>
      </c>
      <c r="B55" s="381" t="s">
        <v>45</v>
      </c>
      <c r="C55" s="185" t="s">
        <v>929</v>
      </c>
      <c r="D55" s="161" t="s">
        <v>930</v>
      </c>
      <c r="E55" s="166" t="s">
        <v>151</v>
      </c>
      <c r="F55" s="39" t="s">
        <v>195</v>
      </c>
      <c r="G55" s="39" t="s">
        <v>931</v>
      </c>
      <c r="H55" s="413" t="s">
        <v>932</v>
      </c>
      <c r="I55" s="39" t="s">
        <v>933</v>
      </c>
      <c r="J55" s="187" t="s">
        <v>3633</v>
      </c>
      <c r="K55" s="39">
        <v>47</v>
      </c>
      <c r="L55" s="446" t="s">
        <v>3707</v>
      </c>
      <c r="M55" s="187"/>
      <c r="N55" s="42"/>
      <c r="O55" s="187"/>
      <c r="P55" s="187" t="s">
        <v>50</v>
      </c>
      <c r="Q55" s="442"/>
      <c r="R55" s="42"/>
      <c r="S55" s="42"/>
      <c r="T55" s="165"/>
      <c r="U55" s="163" t="s">
        <v>1801</v>
      </c>
      <c r="V55" s="400">
        <v>4000</v>
      </c>
    </row>
    <row r="56" spans="1:23" s="163" customFormat="1" ht="43.5">
      <c r="A56" s="402">
        <v>44</v>
      </c>
      <c r="B56" s="434" t="s">
        <v>45</v>
      </c>
      <c r="C56" s="424" t="s">
        <v>934</v>
      </c>
      <c r="D56" s="435" t="s">
        <v>935</v>
      </c>
      <c r="E56" s="436" t="s">
        <v>151</v>
      </c>
      <c r="F56" s="402" t="s">
        <v>195</v>
      </c>
      <c r="G56" s="402" t="s">
        <v>936</v>
      </c>
      <c r="H56" s="443" t="s">
        <v>937</v>
      </c>
      <c r="I56" s="162"/>
      <c r="J56" s="401" t="s">
        <v>3633</v>
      </c>
      <c r="K56" s="162">
        <v>45</v>
      </c>
      <c r="L56" s="448" t="s">
        <v>3708</v>
      </c>
      <c r="M56" s="401"/>
      <c r="N56" s="162"/>
      <c r="O56" s="401"/>
      <c r="P56" s="187" t="s">
        <v>50</v>
      </c>
      <c r="Q56" s="442"/>
      <c r="R56" s="42"/>
      <c r="S56" s="42"/>
      <c r="T56" s="165"/>
      <c r="U56" s="163" t="s">
        <v>1801</v>
      </c>
      <c r="V56" s="400">
        <v>4000</v>
      </c>
    </row>
    <row r="57" spans="1:23" s="163" customFormat="1">
      <c r="A57" s="165"/>
      <c r="B57" s="365"/>
      <c r="C57" s="365"/>
      <c r="D57" s="365"/>
      <c r="E57" s="365"/>
      <c r="F57" s="365"/>
      <c r="G57" s="365"/>
      <c r="H57" s="365"/>
      <c r="I57" s="365"/>
      <c r="J57" s="365"/>
      <c r="K57" s="365"/>
      <c r="L57" s="365"/>
      <c r="M57" s="365"/>
      <c r="N57" s="365"/>
      <c r="O57" s="365"/>
      <c r="P57" s="165"/>
      <c r="Q57" s="165"/>
      <c r="R57" s="373"/>
      <c r="S57" s="373"/>
      <c r="T57" s="165"/>
      <c r="V57" s="400"/>
    </row>
    <row r="58" spans="1:23" s="163" customFormat="1">
      <c r="A58" s="165"/>
      <c r="B58" s="365"/>
      <c r="C58" s="365"/>
      <c r="D58" s="365"/>
      <c r="E58" s="365"/>
      <c r="F58" s="365"/>
      <c r="G58" s="365"/>
      <c r="H58" s="365"/>
      <c r="I58" s="365"/>
      <c r="J58" s="365"/>
      <c r="K58" s="365">
        <f>SUM(K7:K56)</f>
        <v>1902</v>
      </c>
      <c r="L58" s="365"/>
      <c r="M58" s="365"/>
      <c r="N58" s="365"/>
      <c r="O58" s="365"/>
      <c r="P58" s="165"/>
      <c r="Q58" s="165"/>
      <c r="R58" s="373"/>
      <c r="S58" s="373"/>
      <c r="T58" s="165"/>
      <c r="V58" s="400">
        <f>SUM(V7:V56)</f>
        <v>164000</v>
      </c>
    </row>
    <row r="59" spans="1:23" s="163" customFormat="1" ht="43.5">
      <c r="A59" s="165"/>
      <c r="B59" s="365"/>
      <c r="C59" s="365"/>
      <c r="D59" s="365"/>
      <c r="E59" s="365"/>
      <c r="F59" s="365"/>
      <c r="G59" s="365" t="s">
        <v>4601</v>
      </c>
      <c r="H59" s="387">
        <f>SUM(41*4000)</f>
        <v>164000</v>
      </c>
      <c r="I59" s="365"/>
      <c r="J59" s="365"/>
      <c r="K59" s="365">
        <f>SUM(K58/41)</f>
        <v>46.390243902439025</v>
      </c>
      <c r="L59" s="365"/>
      <c r="M59" s="365"/>
      <c r="N59" s="365"/>
      <c r="O59" s="365"/>
      <c r="P59" s="165"/>
      <c r="Q59" s="165"/>
      <c r="R59" s="373"/>
      <c r="S59" s="373"/>
      <c r="T59" s="165"/>
      <c r="V59" s="400"/>
    </row>
    <row r="60" spans="1:23" s="163" customFormat="1">
      <c r="A60" s="165"/>
      <c r="B60" s="365"/>
      <c r="C60" s="365"/>
      <c r="D60" s="365"/>
      <c r="E60" s="365"/>
      <c r="F60" s="365"/>
      <c r="G60" s="365"/>
      <c r="H60" s="365"/>
      <c r="I60" s="365"/>
      <c r="J60" s="365"/>
      <c r="K60" s="365"/>
      <c r="L60" s="365"/>
      <c r="M60" s="365"/>
      <c r="N60" s="365"/>
      <c r="O60" s="365"/>
      <c r="P60" s="165"/>
      <c r="Q60" s="165"/>
      <c r="R60" s="373"/>
      <c r="S60" s="373"/>
      <c r="T60" s="165"/>
      <c r="V60" s="400"/>
    </row>
    <row r="61" spans="1:23" s="163" customFormat="1">
      <c r="A61" s="165"/>
      <c r="B61" s="365"/>
      <c r="C61" s="365"/>
      <c r="D61" s="365"/>
      <c r="E61" s="365"/>
      <c r="F61" s="365"/>
      <c r="G61" s="365"/>
      <c r="H61" s="365"/>
      <c r="I61" s="365"/>
      <c r="J61" s="365"/>
      <c r="K61" s="365"/>
      <c r="L61" s="365"/>
      <c r="M61" s="365"/>
      <c r="N61" s="365"/>
      <c r="O61" s="365"/>
      <c r="P61" s="165"/>
      <c r="Q61" s="165"/>
      <c r="R61" s="373"/>
      <c r="S61" s="373"/>
      <c r="T61" s="165"/>
      <c r="V61" s="400"/>
    </row>
    <row r="62" spans="1:23" s="163" customFormat="1">
      <c r="A62" s="165"/>
      <c r="B62" s="365"/>
      <c r="C62" s="365"/>
      <c r="D62" s="365"/>
      <c r="E62" s="365"/>
      <c r="F62" s="365"/>
      <c r="G62" s="365"/>
      <c r="H62" s="365"/>
      <c r="I62" s="365"/>
      <c r="J62" s="365"/>
      <c r="K62" s="365"/>
      <c r="L62" s="365"/>
      <c r="M62" s="365"/>
      <c r="N62" s="365"/>
      <c r="O62" s="365"/>
      <c r="P62" s="165"/>
      <c r="Q62" s="165"/>
      <c r="R62" s="373"/>
      <c r="S62" s="373"/>
      <c r="T62" s="165"/>
      <c r="V62" s="400"/>
    </row>
    <row r="63" spans="1:23" s="163" customFormat="1">
      <c r="A63" s="165"/>
      <c r="B63" s="365"/>
      <c r="C63" s="365"/>
      <c r="D63" s="365"/>
      <c r="E63" s="365"/>
      <c r="F63" s="365"/>
      <c r="G63" s="365"/>
      <c r="H63" s="365"/>
      <c r="I63" s="365"/>
      <c r="J63" s="365"/>
      <c r="K63" s="365"/>
      <c r="L63" s="365"/>
      <c r="M63" s="365"/>
      <c r="N63" s="365"/>
      <c r="O63" s="365"/>
      <c r="P63" s="165"/>
      <c r="Q63" s="165"/>
      <c r="R63" s="373"/>
      <c r="S63" s="373"/>
      <c r="T63" s="165"/>
      <c r="V63" s="400"/>
    </row>
    <row r="64" spans="1:23" s="163" customFormat="1">
      <c r="A64" s="165"/>
      <c r="B64" s="365"/>
      <c r="C64" s="365"/>
      <c r="D64" s="365"/>
      <c r="E64" s="365"/>
      <c r="F64" s="365"/>
      <c r="G64" s="365"/>
      <c r="H64" s="365"/>
      <c r="I64" s="365"/>
      <c r="J64" s="365"/>
      <c r="K64" s="365"/>
      <c r="L64" s="365"/>
      <c r="M64" s="365"/>
      <c r="N64" s="365"/>
      <c r="O64" s="365"/>
      <c r="P64" s="165"/>
      <c r="Q64" s="165"/>
      <c r="R64" s="373"/>
      <c r="S64" s="373"/>
      <c r="T64" s="165"/>
      <c r="V64" s="400"/>
    </row>
    <row r="65" spans="1:22" s="163" customFormat="1">
      <c r="A65" s="165"/>
      <c r="B65" s="365"/>
      <c r="C65" s="365"/>
      <c r="D65" s="365"/>
      <c r="E65" s="365"/>
      <c r="F65" s="365"/>
      <c r="G65" s="365"/>
      <c r="H65" s="365"/>
      <c r="I65" s="365"/>
      <c r="J65" s="365"/>
      <c r="K65" s="365"/>
      <c r="L65" s="365"/>
      <c r="M65" s="365"/>
      <c r="N65" s="365"/>
      <c r="O65" s="365"/>
      <c r="P65" s="165"/>
      <c r="Q65" s="165"/>
      <c r="R65" s="373"/>
      <c r="S65" s="373"/>
      <c r="T65" s="165"/>
      <c r="V65" s="400"/>
    </row>
    <row r="66" spans="1:22" s="163" customFormat="1">
      <c r="A66" s="165"/>
      <c r="B66" s="365"/>
      <c r="C66" s="365"/>
      <c r="D66" s="365"/>
      <c r="E66" s="365"/>
      <c r="F66" s="365"/>
      <c r="G66" s="365"/>
      <c r="H66" s="365"/>
      <c r="I66" s="365"/>
      <c r="J66" s="365"/>
      <c r="K66" s="365"/>
      <c r="L66" s="365"/>
      <c r="M66" s="365"/>
      <c r="N66" s="365"/>
      <c r="O66" s="365"/>
      <c r="P66" s="165"/>
      <c r="Q66" s="165"/>
      <c r="R66" s="373"/>
      <c r="S66" s="373"/>
      <c r="T66" s="165"/>
      <c r="V66" s="400"/>
    </row>
    <row r="67" spans="1:22" s="163" customFormat="1">
      <c r="A67" s="165"/>
      <c r="B67" s="365"/>
      <c r="C67" s="365"/>
      <c r="D67" s="365"/>
      <c r="E67" s="365"/>
      <c r="F67" s="365"/>
      <c r="G67" s="365"/>
      <c r="H67" s="365"/>
      <c r="I67" s="365"/>
      <c r="J67" s="365"/>
      <c r="K67" s="365"/>
      <c r="L67" s="365"/>
      <c r="M67" s="365"/>
      <c r="N67" s="365"/>
      <c r="O67" s="365"/>
      <c r="P67" s="165"/>
      <c r="Q67" s="165"/>
      <c r="R67" s="373"/>
      <c r="S67" s="373"/>
      <c r="T67" s="165"/>
      <c r="V67" s="400"/>
    </row>
    <row r="68" spans="1:22" s="163" customFormat="1">
      <c r="A68" s="165"/>
      <c r="B68" s="365"/>
      <c r="C68" s="365"/>
      <c r="D68" s="365"/>
      <c r="E68" s="365"/>
      <c r="F68" s="365"/>
      <c r="G68" s="365"/>
      <c r="H68" s="365"/>
      <c r="I68" s="365"/>
      <c r="J68" s="365"/>
      <c r="K68" s="365"/>
      <c r="L68" s="365"/>
      <c r="M68" s="365"/>
      <c r="N68" s="365"/>
      <c r="O68" s="365"/>
      <c r="P68" s="165"/>
      <c r="Q68" s="165"/>
      <c r="R68" s="373"/>
      <c r="S68" s="373"/>
      <c r="T68" s="165"/>
      <c r="V68" s="400"/>
    </row>
    <row r="69" spans="1:22" s="163" customFormat="1">
      <c r="A69" s="165"/>
      <c r="B69" s="365"/>
      <c r="C69" s="365"/>
      <c r="D69" s="365"/>
      <c r="E69" s="365"/>
      <c r="F69" s="365"/>
      <c r="G69" s="365"/>
      <c r="H69" s="365"/>
      <c r="I69" s="365"/>
      <c r="J69" s="365"/>
      <c r="K69" s="365"/>
      <c r="L69" s="365"/>
      <c r="M69" s="365"/>
      <c r="N69" s="365"/>
      <c r="O69" s="365"/>
      <c r="P69" s="165"/>
      <c r="Q69" s="165"/>
      <c r="R69" s="373"/>
      <c r="S69" s="373"/>
      <c r="T69" s="165"/>
      <c r="V69" s="400"/>
    </row>
    <row r="70" spans="1:22" s="163" customFormat="1">
      <c r="A70" s="165"/>
      <c r="B70" s="365"/>
      <c r="C70" s="365"/>
      <c r="D70" s="365"/>
      <c r="E70" s="365"/>
      <c r="F70" s="365"/>
      <c r="G70" s="365"/>
      <c r="H70" s="365"/>
      <c r="I70" s="365"/>
      <c r="J70" s="365"/>
      <c r="K70" s="365"/>
      <c r="L70" s="365"/>
      <c r="M70" s="365"/>
      <c r="N70" s="365"/>
      <c r="O70" s="365"/>
      <c r="P70" s="165"/>
      <c r="Q70" s="165"/>
      <c r="R70" s="373"/>
      <c r="S70" s="373"/>
      <c r="T70" s="165"/>
      <c r="V70" s="400"/>
    </row>
    <row r="71" spans="1:22" s="163" customFormat="1">
      <c r="A71" s="165"/>
      <c r="B71" s="365"/>
      <c r="C71" s="365"/>
      <c r="D71" s="365"/>
      <c r="E71" s="365"/>
      <c r="F71" s="365"/>
      <c r="G71" s="365"/>
      <c r="H71" s="365"/>
      <c r="I71" s="365"/>
      <c r="J71" s="365"/>
      <c r="K71" s="365"/>
      <c r="L71" s="365"/>
      <c r="M71" s="365"/>
      <c r="N71" s="365"/>
      <c r="O71" s="365"/>
      <c r="P71" s="165"/>
      <c r="Q71" s="165"/>
      <c r="R71" s="373"/>
      <c r="S71" s="373"/>
      <c r="T71" s="165"/>
      <c r="V71" s="400">
        <f>SUM(V7:V56)</f>
        <v>164000</v>
      </c>
    </row>
    <row r="72" spans="1:22" s="163" customFormat="1">
      <c r="A72" s="165"/>
      <c r="B72" s="365"/>
      <c r="C72" s="365"/>
      <c r="D72" s="365"/>
      <c r="E72" s="365"/>
      <c r="F72" s="365"/>
      <c r="G72" s="365"/>
      <c r="H72" s="365"/>
      <c r="I72" s="365"/>
      <c r="J72" s="365"/>
      <c r="K72" s="365"/>
      <c r="L72" s="365"/>
      <c r="M72" s="365"/>
      <c r="N72" s="365"/>
      <c r="O72" s="365"/>
      <c r="P72" s="165"/>
      <c r="Q72" s="165"/>
      <c r="R72" s="373"/>
      <c r="S72" s="373"/>
      <c r="T72" s="165"/>
      <c r="V72" s="400"/>
    </row>
    <row r="73" spans="1:22" s="163" customFormat="1">
      <c r="A73" s="165"/>
      <c r="B73" s="365"/>
      <c r="C73" s="365"/>
      <c r="D73" s="365" t="s">
        <v>10</v>
      </c>
      <c r="E73" s="387">
        <f>SUM(A53*4000)</f>
        <v>164000</v>
      </c>
      <c r="F73" s="365"/>
      <c r="G73" s="365"/>
      <c r="H73" s="365"/>
      <c r="I73" s="365"/>
      <c r="J73" s="365"/>
      <c r="K73" s="365"/>
      <c r="L73" s="365"/>
      <c r="M73" s="365"/>
      <c r="N73" s="365"/>
      <c r="O73" s="365"/>
      <c r="P73" s="165"/>
      <c r="Q73" s="165"/>
      <c r="R73" s="373"/>
      <c r="S73" s="373"/>
      <c r="T73" s="165"/>
      <c r="V73" s="400"/>
    </row>
    <row r="74" spans="1:22" s="163" customFormat="1">
      <c r="A74" s="165"/>
      <c r="B74" s="365"/>
      <c r="C74" s="365"/>
      <c r="D74" s="365" t="s">
        <v>3555</v>
      </c>
      <c r="E74" s="403">
        <f>SUM(V71)</f>
        <v>164000</v>
      </c>
      <c r="F74" s="365"/>
      <c r="G74" s="365"/>
      <c r="H74" s="365"/>
      <c r="I74" s="365"/>
      <c r="J74" s="365"/>
      <c r="K74" s="365"/>
      <c r="L74" s="365"/>
      <c r="M74" s="365"/>
      <c r="N74" s="365"/>
      <c r="O74" s="365"/>
      <c r="P74" s="165"/>
      <c r="Q74" s="165"/>
      <c r="R74" s="373"/>
      <c r="S74" s="373"/>
      <c r="T74" s="165"/>
      <c r="V74" s="400"/>
    </row>
    <row r="75" spans="1:22" s="163" customFormat="1">
      <c r="A75" s="165"/>
      <c r="B75" s="365"/>
      <c r="C75" s="365"/>
      <c r="D75" s="365" t="s">
        <v>1091</v>
      </c>
      <c r="E75" s="403">
        <f>SUM(E73-E74)</f>
        <v>0</v>
      </c>
      <c r="F75" s="365"/>
      <c r="G75" s="365"/>
      <c r="H75" s="365"/>
      <c r="I75" s="365"/>
      <c r="J75" s="365"/>
      <c r="K75" s="365"/>
      <c r="L75" s="365"/>
      <c r="M75" s="365"/>
      <c r="N75" s="365"/>
      <c r="O75" s="365"/>
      <c r="P75" s="165"/>
      <c r="Q75" s="165"/>
      <c r="R75" s="373"/>
      <c r="S75" s="373"/>
      <c r="T75" s="165"/>
      <c r="V75" s="400"/>
    </row>
    <row r="76" spans="1:22" s="163" customFormat="1">
      <c r="A76" s="165"/>
      <c r="B76" s="365"/>
      <c r="C76" s="365"/>
      <c r="D76" s="365"/>
      <c r="E76" s="365"/>
      <c r="F76" s="365"/>
      <c r="G76" s="365"/>
      <c r="H76" s="365"/>
      <c r="I76" s="365"/>
      <c r="J76" s="365"/>
      <c r="K76" s="365"/>
      <c r="L76" s="365"/>
      <c r="M76" s="365"/>
      <c r="N76" s="365"/>
      <c r="O76" s="365"/>
      <c r="P76" s="165"/>
      <c r="Q76" s="165"/>
      <c r="R76" s="373"/>
      <c r="S76" s="373"/>
      <c r="T76" s="165"/>
      <c r="V76" s="400"/>
    </row>
    <row r="77" spans="1:22" s="163" customFormat="1">
      <c r="A77" s="165"/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165"/>
      <c r="Q77" s="165"/>
      <c r="R77" s="373"/>
      <c r="S77" s="373"/>
      <c r="T77" s="165"/>
      <c r="V77" s="400"/>
    </row>
    <row r="78" spans="1:22" s="163" customFormat="1">
      <c r="A78" s="165"/>
      <c r="B78" s="365"/>
      <c r="C78" s="365"/>
      <c r="D78" s="365"/>
      <c r="E78" s="365"/>
      <c r="F78" s="365"/>
      <c r="G78" s="365"/>
      <c r="H78" s="365"/>
      <c r="I78" s="365"/>
      <c r="J78" s="365"/>
      <c r="K78" s="365"/>
      <c r="L78" s="365"/>
      <c r="M78" s="365"/>
      <c r="N78" s="365"/>
      <c r="O78" s="365"/>
      <c r="P78" s="165"/>
      <c r="Q78" s="165"/>
      <c r="R78" s="373"/>
      <c r="S78" s="373"/>
      <c r="T78" s="165"/>
      <c r="V78" s="400"/>
    </row>
    <row r="79" spans="1:22" s="163" customFormat="1">
      <c r="A79" s="165"/>
      <c r="B79" s="365"/>
      <c r="C79" s="365"/>
      <c r="D79" s="365"/>
      <c r="E79" s="365"/>
      <c r="F79" s="365"/>
      <c r="G79" s="365"/>
      <c r="H79" s="365"/>
      <c r="I79" s="365"/>
      <c r="J79" s="365"/>
      <c r="K79" s="365"/>
      <c r="L79" s="365"/>
      <c r="M79" s="365"/>
      <c r="N79" s="365"/>
      <c r="O79" s="365"/>
      <c r="P79" s="165"/>
      <c r="Q79" s="165"/>
      <c r="R79" s="373"/>
      <c r="S79" s="373"/>
      <c r="T79" s="165"/>
      <c r="V79" s="400"/>
    </row>
    <row r="80" spans="1:22" s="163" customFormat="1">
      <c r="A80" s="165"/>
      <c r="B80" s="365"/>
      <c r="C80" s="365"/>
      <c r="D80" s="365"/>
      <c r="E80" s="365"/>
      <c r="F80" s="365"/>
      <c r="G80" s="365"/>
      <c r="H80" s="365"/>
      <c r="I80" s="365"/>
      <c r="J80" s="365"/>
      <c r="K80" s="365"/>
      <c r="L80" s="365"/>
      <c r="M80" s="365"/>
      <c r="N80" s="365"/>
      <c r="O80" s="365"/>
      <c r="P80" s="165"/>
      <c r="Q80" s="165"/>
      <c r="R80" s="373"/>
      <c r="S80" s="373"/>
      <c r="T80" s="165"/>
      <c r="V80" s="400"/>
    </row>
    <row r="81" spans="1:22" s="163" customFormat="1">
      <c r="A81" s="165"/>
      <c r="B81" s="365"/>
      <c r="C81" s="365"/>
      <c r="D81" s="365"/>
      <c r="E81" s="365"/>
      <c r="F81" s="365"/>
      <c r="G81" s="365"/>
      <c r="H81" s="365"/>
      <c r="I81" s="365"/>
      <c r="J81" s="365"/>
      <c r="K81" s="365"/>
      <c r="L81" s="365"/>
      <c r="M81" s="365"/>
      <c r="N81" s="365"/>
      <c r="O81" s="365"/>
      <c r="P81" s="165"/>
      <c r="Q81" s="165"/>
      <c r="R81" s="373"/>
      <c r="S81" s="373"/>
      <c r="T81" s="165"/>
      <c r="V81" s="400"/>
    </row>
    <row r="82" spans="1:22" s="163" customFormat="1">
      <c r="A82" s="165"/>
      <c r="B82" s="365"/>
      <c r="C82" s="365"/>
      <c r="D82" s="365"/>
      <c r="E82" s="365"/>
      <c r="F82" s="365"/>
      <c r="G82" s="365"/>
      <c r="H82" s="365"/>
      <c r="I82" s="365"/>
      <c r="J82" s="365"/>
      <c r="K82" s="365"/>
      <c r="L82" s="365"/>
      <c r="M82" s="365"/>
      <c r="N82" s="365"/>
      <c r="O82" s="365"/>
      <c r="P82" s="165"/>
      <c r="Q82" s="165"/>
      <c r="R82" s="373"/>
      <c r="S82" s="373"/>
      <c r="T82" s="165"/>
      <c r="V82" s="400"/>
    </row>
    <row r="83" spans="1:22" s="163" customFormat="1">
      <c r="A83" s="165"/>
      <c r="B83" s="365"/>
      <c r="C83" s="365"/>
      <c r="D83" s="365"/>
      <c r="E83" s="365"/>
      <c r="F83" s="365"/>
      <c r="G83" s="365"/>
      <c r="H83" s="365"/>
      <c r="I83" s="365"/>
      <c r="J83" s="365"/>
      <c r="K83" s="365"/>
      <c r="L83" s="365"/>
      <c r="M83" s="365"/>
      <c r="N83" s="365"/>
      <c r="O83" s="365"/>
      <c r="P83" s="165"/>
      <c r="Q83" s="165"/>
      <c r="R83" s="373"/>
      <c r="S83" s="373"/>
      <c r="T83" s="165"/>
      <c r="V83" s="400"/>
    </row>
    <row r="84" spans="1:22" s="163" customFormat="1">
      <c r="A84" s="165"/>
      <c r="B84" s="365"/>
      <c r="C84" s="365"/>
      <c r="D84" s="365"/>
      <c r="E84" s="365"/>
      <c r="F84" s="365"/>
      <c r="G84" s="365"/>
      <c r="H84" s="365"/>
      <c r="I84" s="365"/>
      <c r="J84" s="365"/>
      <c r="K84" s="365"/>
      <c r="L84" s="365"/>
      <c r="M84" s="365"/>
      <c r="N84" s="365"/>
      <c r="O84" s="365"/>
      <c r="P84" s="165"/>
      <c r="Q84" s="165"/>
      <c r="R84" s="373"/>
      <c r="S84" s="373"/>
      <c r="T84" s="165"/>
      <c r="V84" s="400"/>
    </row>
    <row r="85" spans="1:22" s="163" customFormat="1">
      <c r="A85" s="165"/>
      <c r="B85" s="365"/>
      <c r="C85" s="365"/>
      <c r="D85" s="365"/>
      <c r="E85" s="365"/>
      <c r="F85" s="365"/>
      <c r="G85" s="365"/>
      <c r="H85" s="365"/>
      <c r="I85" s="365"/>
      <c r="J85" s="365"/>
      <c r="K85" s="365"/>
      <c r="L85" s="365"/>
      <c r="M85" s="365"/>
      <c r="N85" s="365"/>
      <c r="O85" s="365"/>
      <c r="P85" s="165"/>
      <c r="Q85" s="165"/>
      <c r="R85" s="373"/>
      <c r="S85" s="373"/>
      <c r="T85" s="165"/>
      <c r="V85" s="400"/>
    </row>
    <row r="86" spans="1:22" s="163" customFormat="1">
      <c r="A86" s="165"/>
      <c r="B86" s="365"/>
      <c r="C86" s="365"/>
      <c r="D86" s="365"/>
      <c r="E86" s="365"/>
      <c r="F86" s="365"/>
      <c r="G86" s="365"/>
      <c r="H86" s="365"/>
      <c r="I86" s="365"/>
      <c r="J86" s="365"/>
      <c r="K86" s="365"/>
      <c r="L86" s="365"/>
      <c r="M86" s="365"/>
      <c r="N86" s="365"/>
      <c r="O86" s="365"/>
      <c r="P86" s="165"/>
      <c r="Q86" s="165"/>
      <c r="R86" s="373"/>
      <c r="S86" s="373"/>
      <c r="T86" s="165"/>
      <c r="V86" s="400"/>
    </row>
    <row r="87" spans="1:22" s="163" customFormat="1">
      <c r="A87" s="165"/>
      <c r="B87" s="365"/>
      <c r="C87" s="365"/>
      <c r="D87" s="365"/>
      <c r="E87" s="365"/>
      <c r="F87" s="365"/>
      <c r="G87" s="365"/>
      <c r="H87" s="365"/>
      <c r="I87" s="365"/>
      <c r="J87" s="365"/>
      <c r="K87" s="365"/>
      <c r="L87" s="365"/>
      <c r="M87" s="365"/>
      <c r="N87" s="365"/>
      <c r="O87" s="365"/>
      <c r="P87" s="165"/>
      <c r="Q87" s="165"/>
      <c r="R87" s="373"/>
      <c r="S87" s="373"/>
      <c r="T87" s="165"/>
      <c r="V87" s="400"/>
    </row>
    <row r="88" spans="1:22" s="163" customFormat="1">
      <c r="A88" s="165"/>
      <c r="B88" s="365"/>
      <c r="C88" s="365"/>
      <c r="D88" s="365"/>
      <c r="E88" s="365"/>
      <c r="F88" s="365"/>
      <c r="G88" s="365"/>
      <c r="H88" s="365"/>
      <c r="I88" s="365"/>
      <c r="J88" s="365"/>
      <c r="K88" s="365"/>
      <c r="L88" s="365"/>
      <c r="M88" s="365"/>
      <c r="N88" s="365"/>
      <c r="O88" s="365"/>
      <c r="P88" s="165"/>
      <c r="Q88" s="165"/>
      <c r="R88" s="373"/>
      <c r="S88" s="373"/>
      <c r="T88" s="165"/>
      <c r="V88" s="400"/>
    </row>
    <row r="89" spans="1:22" s="163" customFormat="1">
      <c r="A89" s="165"/>
      <c r="B89" s="365"/>
      <c r="C89" s="365"/>
      <c r="D89" s="365"/>
      <c r="E89" s="365"/>
      <c r="F89" s="365"/>
      <c r="G89" s="365"/>
      <c r="H89" s="365"/>
      <c r="I89" s="365"/>
      <c r="J89" s="365"/>
      <c r="K89" s="365"/>
      <c r="L89" s="365"/>
      <c r="M89" s="365"/>
      <c r="N89" s="365"/>
      <c r="O89" s="365"/>
      <c r="P89" s="165"/>
      <c r="Q89" s="165"/>
      <c r="R89" s="373"/>
      <c r="S89" s="373"/>
      <c r="T89" s="165"/>
      <c r="V89" s="400"/>
    </row>
    <row r="90" spans="1:22" s="163" customFormat="1">
      <c r="A90" s="165"/>
      <c r="B90" s="165"/>
      <c r="C90" s="165"/>
      <c r="D90" s="165"/>
      <c r="E90" s="365"/>
      <c r="F90" s="165"/>
      <c r="G90" s="365"/>
      <c r="H90" s="365"/>
      <c r="I90" s="365"/>
      <c r="J90" s="365"/>
      <c r="K90" s="365"/>
      <c r="L90" s="365"/>
      <c r="M90" s="365"/>
      <c r="N90" s="365"/>
      <c r="O90" s="365"/>
      <c r="P90" s="165"/>
      <c r="Q90" s="165"/>
      <c r="R90" s="373"/>
      <c r="S90" s="373"/>
      <c r="T90" s="165"/>
      <c r="V90" s="400"/>
    </row>
    <row r="91" spans="1:22">
      <c r="V91" s="416">
        <f>SUM(V7:V56)</f>
        <v>164000</v>
      </c>
    </row>
    <row r="92" spans="1:22">
      <c r="E92" s="46" t="s">
        <v>1806</v>
      </c>
    </row>
    <row r="95" spans="1:22">
      <c r="D95" s="46" t="s">
        <v>2502</v>
      </c>
      <c r="E95" s="212">
        <f>SUM(A52*4000)</f>
        <v>160000</v>
      </c>
    </row>
    <row r="96" spans="1:22">
      <c r="D96" s="46" t="s">
        <v>2503</v>
      </c>
      <c r="E96" s="416">
        <f>SUM(V91)</f>
        <v>164000</v>
      </c>
    </row>
    <row r="97" spans="4:5">
      <c r="D97" s="46" t="s">
        <v>1749</v>
      </c>
      <c r="E97" s="416">
        <f>SUM(E95-E96)</f>
        <v>-4000</v>
      </c>
    </row>
  </sheetData>
  <mergeCells count="19">
    <mergeCell ref="L5:L6"/>
    <mergeCell ref="M5:M6"/>
    <mergeCell ref="N5:N6"/>
    <mergeCell ref="O5:O6"/>
    <mergeCell ref="L4:O4"/>
    <mergeCell ref="P5:R5"/>
    <mergeCell ref="S5:T5"/>
    <mergeCell ref="A1:T1"/>
    <mergeCell ref="A2:T2"/>
    <mergeCell ref="A3:T3"/>
    <mergeCell ref="A5:A6"/>
    <mergeCell ref="B5:D6"/>
    <mergeCell ref="E5:E6"/>
    <mergeCell ref="F5:F6"/>
    <mergeCell ref="G5:G6"/>
    <mergeCell ref="H5:H6"/>
    <mergeCell ref="I5:I6"/>
    <mergeCell ref="J5:J6"/>
    <mergeCell ref="K5:K6"/>
  </mergeCells>
  <hyperlinks>
    <hyperlink ref="L7" r:id="rId1"/>
    <hyperlink ref="L8" r:id="rId2"/>
    <hyperlink ref="L10" r:id="rId3"/>
    <hyperlink ref="L11" r:id="rId4"/>
    <hyperlink ref="L13" r:id="rId5"/>
    <hyperlink ref="L14" r:id="rId6"/>
    <hyperlink ref="L15" r:id="rId7"/>
    <hyperlink ref="L16" r:id="rId8"/>
    <hyperlink ref="L17" r:id="rId9"/>
    <hyperlink ref="L18" r:id="rId10"/>
    <hyperlink ref="L19" r:id="rId11"/>
    <hyperlink ref="L20" r:id="rId12"/>
    <hyperlink ref="L24" r:id="rId13"/>
    <hyperlink ref="L26" r:id="rId14"/>
    <hyperlink ref="L27" r:id="rId15"/>
    <hyperlink ref="L28" r:id="rId16"/>
    <hyperlink ref="L29" r:id="rId17"/>
    <hyperlink ref="L30" r:id="rId18"/>
    <hyperlink ref="L31" r:id="rId19"/>
    <hyperlink ref="L32" r:id="rId20"/>
    <hyperlink ref="L33" r:id="rId21"/>
    <hyperlink ref="L35" r:id="rId22"/>
    <hyperlink ref="L36" r:id="rId23"/>
    <hyperlink ref="L42" r:id="rId24"/>
    <hyperlink ref="L43" r:id="rId25"/>
    <hyperlink ref="L44" r:id="rId26"/>
    <hyperlink ref="L46" r:id="rId27"/>
    <hyperlink ref="L47" r:id="rId28"/>
    <hyperlink ref="L50" r:id="rId29"/>
    <hyperlink ref="L51" r:id="rId30"/>
    <hyperlink ref="L53" r:id="rId31"/>
    <hyperlink ref="L55" r:id="rId32"/>
    <hyperlink ref="L56" r:id="rId33"/>
  </hyperlinks>
  <printOptions horizontalCentered="1"/>
  <pageMargins left="0.11811023622047245" right="0.11811023622047245" top="0.74803149606299213" bottom="0.74803149606299213" header="0.31496062992125984" footer="0.31496062992125984"/>
  <pageSetup paperSize="9" scale="75" orientation="landscape" r:id="rId34"/>
  <headerFooter>
    <oddHeader>&amp;A</oddHeader>
    <oddFooter>หน้าที่ &amp;P จาก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U260"/>
  <sheetViews>
    <sheetView topLeftCell="A177" workbookViewId="0">
      <selection activeCell="C126" sqref="C126"/>
    </sheetView>
  </sheetViews>
  <sheetFormatPr defaultRowHeight="21.75"/>
  <cols>
    <col min="1" max="1" width="4.875" style="1" customWidth="1"/>
    <col min="2" max="2" width="5.75" style="1" customWidth="1"/>
    <col min="3" max="3" width="6.5" style="1" customWidth="1"/>
    <col min="4" max="4" width="9" style="1"/>
    <col min="5" max="5" width="12" style="1" customWidth="1"/>
    <col min="6" max="6" width="20.875" style="1" customWidth="1"/>
    <col min="7" max="7" width="13.75" style="1" customWidth="1"/>
    <col min="8" max="8" width="21.375" style="1" customWidth="1"/>
    <col min="9" max="9" width="23.875" style="1" customWidth="1"/>
    <col min="10" max="10" width="11.125" style="1" customWidth="1"/>
    <col min="11" max="11" width="6.375" style="1" hidden="1" customWidth="1"/>
    <col min="12" max="12" width="6.75" style="1" hidden="1" customWidth="1"/>
    <col min="13" max="13" width="6.25" style="1" hidden="1" customWidth="1"/>
    <col min="14" max="14" width="6.375" style="1" hidden="1" customWidth="1"/>
    <col min="15" max="15" width="6" style="1" hidden="1" customWidth="1"/>
    <col min="16" max="16384" width="9" style="1"/>
  </cols>
  <sheetData>
    <row r="1" spans="1:18">
      <c r="A1" s="551" t="s">
        <v>3249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</row>
    <row r="2" spans="1:18">
      <c r="A2" s="551" t="s">
        <v>3250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</row>
    <row r="3" spans="1:18">
      <c r="A3" s="551" t="s">
        <v>1848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</row>
    <row r="5" spans="1:18" s="239" customFormat="1" ht="23.25" customHeight="1">
      <c r="A5" s="568" t="s">
        <v>1849</v>
      </c>
      <c r="B5" s="568" t="s">
        <v>182</v>
      </c>
      <c r="C5" s="562" t="s">
        <v>34</v>
      </c>
      <c r="D5" s="562"/>
      <c r="E5" s="562"/>
      <c r="F5" s="568" t="s">
        <v>1558</v>
      </c>
      <c r="G5" s="597" t="s">
        <v>35</v>
      </c>
      <c r="H5" s="568" t="s">
        <v>36</v>
      </c>
      <c r="I5" s="568" t="s">
        <v>1850</v>
      </c>
      <c r="J5" s="597" t="s">
        <v>1851</v>
      </c>
      <c r="K5" s="598" t="s">
        <v>38</v>
      </c>
      <c r="L5" s="598"/>
      <c r="M5" s="598"/>
      <c r="N5" s="598" t="s">
        <v>1852</v>
      </c>
      <c r="O5" s="598"/>
    </row>
    <row r="6" spans="1:18" s="240" customFormat="1" ht="56.25">
      <c r="A6" s="568"/>
      <c r="B6" s="568"/>
      <c r="C6" s="563"/>
      <c r="D6" s="563"/>
      <c r="E6" s="563"/>
      <c r="F6" s="568"/>
      <c r="G6" s="597"/>
      <c r="H6" s="568"/>
      <c r="I6" s="568"/>
      <c r="J6" s="597"/>
      <c r="K6" s="280" t="s">
        <v>39</v>
      </c>
      <c r="L6" s="280" t="s">
        <v>1853</v>
      </c>
      <c r="M6" s="280" t="s">
        <v>41</v>
      </c>
      <c r="N6" s="280" t="s">
        <v>43</v>
      </c>
      <c r="O6" s="281" t="s">
        <v>44</v>
      </c>
    </row>
    <row r="7" spans="1:18" s="348" customFormat="1" ht="42.75" hidden="1" customHeight="1">
      <c r="A7" s="351"/>
      <c r="B7" s="351">
        <v>41</v>
      </c>
      <c r="C7" s="352" t="s">
        <v>58</v>
      </c>
      <c r="D7" s="352" t="s">
        <v>1860</v>
      </c>
      <c r="E7" s="352" t="s">
        <v>1861</v>
      </c>
      <c r="F7" s="351" t="s">
        <v>1862</v>
      </c>
      <c r="G7" s="351" t="s">
        <v>57</v>
      </c>
      <c r="H7" s="351" t="s">
        <v>1863</v>
      </c>
      <c r="I7" s="351" t="s">
        <v>1864</v>
      </c>
      <c r="J7" s="351" t="s">
        <v>1865</v>
      </c>
      <c r="K7" s="351"/>
      <c r="L7" s="353" t="s">
        <v>50</v>
      </c>
      <c r="M7" s="351"/>
      <c r="N7" s="353" t="s">
        <v>50</v>
      </c>
      <c r="O7" s="351"/>
      <c r="Q7" s="348" t="s">
        <v>2564</v>
      </c>
    </row>
    <row r="8" spans="1:18" s="348" customFormat="1" ht="43.5" hidden="1">
      <c r="A8" s="159"/>
      <c r="B8" s="159">
        <v>41</v>
      </c>
      <c r="C8" s="345" t="s">
        <v>58</v>
      </c>
      <c r="D8" s="345" t="s">
        <v>1866</v>
      </c>
      <c r="E8" s="345" t="s">
        <v>1867</v>
      </c>
      <c r="F8" s="159" t="s">
        <v>1862</v>
      </c>
      <c r="G8" s="159" t="s">
        <v>57</v>
      </c>
      <c r="H8" s="159" t="s">
        <v>1868</v>
      </c>
      <c r="I8" s="159" t="s">
        <v>1869</v>
      </c>
      <c r="J8" s="159" t="s">
        <v>1870</v>
      </c>
      <c r="K8" s="159"/>
      <c r="L8" s="346" t="s">
        <v>50</v>
      </c>
      <c r="M8" s="159"/>
      <c r="N8" s="346" t="s">
        <v>50</v>
      </c>
      <c r="O8" s="159"/>
      <c r="Q8" s="348" t="s">
        <v>2564</v>
      </c>
    </row>
    <row r="9" spans="1:18" s="225" customFormat="1" ht="43.5">
      <c r="A9" s="204">
        <v>1</v>
      </c>
      <c r="B9" s="204">
        <v>41</v>
      </c>
      <c r="C9" s="294" t="s">
        <v>54</v>
      </c>
      <c r="D9" s="294" t="s">
        <v>1402</v>
      </c>
      <c r="E9" s="294" t="s">
        <v>1871</v>
      </c>
      <c r="F9" s="204" t="s">
        <v>1862</v>
      </c>
      <c r="G9" s="204" t="s">
        <v>57</v>
      </c>
      <c r="H9" s="204" t="s">
        <v>1872</v>
      </c>
      <c r="I9" s="204" t="s">
        <v>1873</v>
      </c>
      <c r="J9" s="204" t="s">
        <v>1874</v>
      </c>
      <c r="K9" s="204"/>
      <c r="L9" s="295" t="s">
        <v>50</v>
      </c>
      <c r="M9" s="204"/>
      <c r="N9" s="295" t="s">
        <v>50</v>
      </c>
      <c r="O9" s="204"/>
      <c r="P9" s="225" t="s">
        <v>1801</v>
      </c>
      <c r="Q9" s="296">
        <v>4000</v>
      </c>
      <c r="R9" s="225" t="s">
        <v>3487</v>
      </c>
    </row>
    <row r="10" spans="1:18" s="225" customFormat="1" ht="43.5">
      <c r="A10" s="204">
        <v>2</v>
      </c>
      <c r="B10" s="204">
        <v>41</v>
      </c>
      <c r="C10" s="294" t="s">
        <v>54</v>
      </c>
      <c r="D10" s="294" t="s">
        <v>1875</v>
      </c>
      <c r="E10" s="294" t="s">
        <v>1876</v>
      </c>
      <c r="F10" s="204" t="s">
        <v>1862</v>
      </c>
      <c r="G10" s="204" t="s">
        <v>57</v>
      </c>
      <c r="H10" s="204" t="s">
        <v>1877</v>
      </c>
      <c r="I10" s="204" t="s">
        <v>1878</v>
      </c>
      <c r="J10" s="204" t="s">
        <v>1879</v>
      </c>
      <c r="K10" s="204"/>
      <c r="L10" s="295" t="s">
        <v>50</v>
      </c>
      <c r="M10" s="204"/>
      <c r="N10" s="295" t="s">
        <v>50</v>
      </c>
      <c r="O10" s="204"/>
      <c r="P10" s="225" t="s">
        <v>1801</v>
      </c>
      <c r="Q10" s="296">
        <v>4000</v>
      </c>
      <c r="R10" s="225" t="s">
        <v>3589</v>
      </c>
    </row>
    <row r="11" spans="1:18" s="91" customFormat="1" ht="43.5">
      <c r="A11" s="60">
        <v>3</v>
      </c>
      <c r="B11" s="60">
        <v>41</v>
      </c>
      <c r="C11" s="287" t="s">
        <v>54</v>
      </c>
      <c r="D11" s="287" t="s">
        <v>1880</v>
      </c>
      <c r="E11" s="287" t="s">
        <v>1881</v>
      </c>
      <c r="F11" s="60" t="s">
        <v>1862</v>
      </c>
      <c r="G11" s="60" t="s">
        <v>57</v>
      </c>
      <c r="H11" s="60" t="s">
        <v>1882</v>
      </c>
      <c r="I11" s="60" t="s">
        <v>1883</v>
      </c>
      <c r="J11" s="60" t="s">
        <v>1884</v>
      </c>
      <c r="K11" s="60"/>
      <c r="L11" s="282" t="s">
        <v>50</v>
      </c>
      <c r="M11" s="60"/>
      <c r="N11" s="282" t="s">
        <v>50</v>
      </c>
      <c r="O11" s="60"/>
      <c r="Q11" s="350"/>
      <c r="R11" s="91" t="s">
        <v>2533</v>
      </c>
    </row>
    <row r="12" spans="1:18" s="91" customFormat="1" ht="43.5">
      <c r="A12" s="60">
        <v>4</v>
      </c>
      <c r="B12" s="60">
        <v>41</v>
      </c>
      <c r="C12" s="287" t="s">
        <v>45</v>
      </c>
      <c r="D12" s="287" t="s">
        <v>1775</v>
      </c>
      <c r="E12" s="287" t="s">
        <v>1885</v>
      </c>
      <c r="F12" s="60" t="s">
        <v>1862</v>
      </c>
      <c r="G12" s="60" t="s">
        <v>57</v>
      </c>
      <c r="H12" s="60" t="s">
        <v>1882</v>
      </c>
      <c r="I12" s="60" t="s">
        <v>1886</v>
      </c>
      <c r="J12" s="60" t="s">
        <v>1887</v>
      </c>
      <c r="K12" s="60"/>
      <c r="L12" s="282" t="s">
        <v>50</v>
      </c>
      <c r="M12" s="60"/>
      <c r="N12" s="282" t="s">
        <v>50</v>
      </c>
      <c r="O12" s="60"/>
      <c r="Q12" s="350"/>
    </row>
    <row r="13" spans="1:18" s="225" customFormat="1">
      <c r="A13" s="204">
        <v>5</v>
      </c>
      <c r="B13" s="204">
        <v>44</v>
      </c>
      <c r="C13" s="294" t="s">
        <v>58</v>
      </c>
      <c r="D13" s="294" t="s">
        <v>1888</v>
      </c>
      <c r="E13" s="294" t="s">
        <v>1889</v>
      </c>
      <c r="F13" s="204" t="s">
        <v>392</v>
      </c>
      <c r="G13" s="204" t="s">
        <v>57</v>
      </c>
      <c r="H13" s="204" t="s">
        <v>1890</v>
      </c>
      <c r="I13" s="204" t="s">
        <v>1891</v>
      </c>
      <c r="J13" s="204" t="s">
        <v>1892</v>
      </c>
      <c r="K13" s="204"/>
      <c r="L13" s="295" t="s">
        <v>50</v>
      </c>
      <c r="M13" s="204"/>
      <c r="N13" s="295" t="s">
        <v>50</v>
      </c>
      <c r="O13" s="204"/>
      <c r="P13" s="225" t="s">
        <v>1801</v>
      </c>
      <c r="Q13" s="296">
        <v>4000</v>
      </c>
      <c r="R13" s="225" t="s">
        <v>3748</v>
      </c>
    </row>
    <row r="14" spans="1:18" s="91" customFormat="1" ht="43.5">
      <c r="A14" s="60">
        <v>6</v>
      </c>
      <c r="B14" s="60">
        <v>44</v>
      </c>
      <c r="C14" s="287" t="s">
        <v>58</v>
      </c>
      <c r="D14" s="287" t="s">
        <v>580</v>
      </c>
      <c r="E14" s="287" t="s">
        <v>1893</v>
      </c>
      <c r="F14" s="60" t="s">
        <v>392</v>
      </c>
      <c r="G14" s="60" t="s">
        <v>57</v>
      </c>
      <c r="H14" s="60" t="s">
        <v>1894</v>
      </c>
      <c r="I14" s="60" t="s">
        <v>1895</v>
      </c>
      <c r="J14" s="60" t="s">
        <v>1896</v>
      </c>
      <c r="K14" s="60"/>
      <c r="L14" s="282" t="s">
        <v>50</v>
      </c>
      <c r="M14" s="60"/>
      <c r="N14" s="282" t="s">
        <v>50</v>
      </c>
      <c r="O14" s="60"/>
      <c r="Q14" s="350"/>
    </row>
    <row r="15" spans="1:18" s="91" customFormat="1">
      <c r="A15" s="60">
        <v>7</v>
      </c>
      <c r="B15" s="60">
        <v>48</v>
      </c>
      <c r="C15" s="287" t="s">
        <v>58</v>
      </c>
      <c r="D15" s="287" t="s">
        <v>1921</v>
      </c>
      <c r="E15" s="287" t="s">
        <v>1922</v>
      </c>
      <c r="F15" s="60" t="s">
        <v>1915</v>
      </c>
      <c r="G15" s="60" t="s">
        <v>57</v>
      </c>
      <c r="H15" s="60" t="s">
        <v>1923</v>
      </c>
      <c r="I15" s="60"/>
      <c r="J15" s="60" t="s">
        <v>1924</v>
      </c>
      <c r="K15" s="60"/>
      <c r="L15" s="282" t="s">
        <v>50</v>
      </c>
      <c r="M15" s="60"/>
      <c r="N15" s="282" t="s">
        <v>50</v>
      </c>
      <c r="O15" s="60"/>
      <c r="Q15" s="350"/>
    </row>
    <row r="16" spans="1:18" s="91" customFormat="1" ht="45" customHeight="1">
      <c r="A16" s="60">
        <v>8</v>
      </c>
      <c r="B16" s="60">
        <v>54</v>
      </c>
      <c r="C16" s="287" t="s">
        <v>58</v>
      </c>
      <c r="D16" s="287" t="s">
        <v>1619</v>
      </c>
      <c r="E16" s="287" t="s">
        <v>1936</v>
      </c>
      <c r="F16" s="60" t="s">
        <v>1752</v>
      </c>
      <c r="G16" s="60" t="s">
        <v>57</v>
      </c>
      <c r="H16" s="60" t="s">
        <v>1937</v>
      </c>
      <c r="I16" s="60" t="s">
        <v>1938</v>
      </c>
      <c r="J16" s="60"/>
      <c r="K16" s="60"/>
      <c r="L16" s="282" t="s">
        <v>50</v>
      </c>
      <c r="M16" s="60"/>
      <c r="N16" s="282" t="s">
        <v>50</v>
      </c>
      <c r="O16" s="60"/>
      <c r="Q16" s="350"/>
    </row>
    <row r="17" spans="1:18" s="91" customFormat="1" ht="42.75" customHeight="1">
      <c r="A17" s="60">
        <v>9</v>
      </c>
      <c r="B17" s="60">
        <v>54</v>
      </c>
      <c r="C17" s="287" t="s">
        <v>58</v>
      </c>
      <c r="D17" s="287" t="s">
        <v>1939</v>
      </c>
      <c r="E17" s="287" t="s">
        <v>1940</v>
      </c>
      <c r="F17" s="60" t="s">
        <v>1752</v>
      </c>
      <c r="G17" s="60" t="s">
        <v>57</v>
      </c>
      <c r="H17" s="60" t="s">
        <v>1937</v>
      </c>
      <c r="I17" s="60" t="s">
        <v>1941</v>
      </c>
      <c r="J17" s="60"/>
      <c r="K17" s="60"/>
      <c r="L17" s="282" t="s">
        <v>50</v>
      </c>
      <c r="M17" s="60"/>
      <c r="N17" s="282" t="s">
        <v>50</v>
      </c>
      <c r="O17" s="60"/>
      <c r="Q17" s="350"/>
    </row>
    <row r="18" spans="1:18" s="91" customFormat="1" ht="42" customHeight="1">
      <c r="A18" s="60">
        <v>10</v>
      </c>
      <c r="B18" s="60">
        <v>54</v>
      </c>
      <c r="C18" s="287" t="s">
        <v>58</v>
      </c>
      <c r="D18" s="287" t="s">
        <v>1313</v>
      </c>
      <c r="E18" s="287" t="s">
        <v>1942</v>
      </c>
      <c r="F18" s="60" t="s">
        <v>1752</v>
      </c>
      <c r="G18" s="60" t="s">
        <v>57</v>
      </c>
      <c r="H18" s="60" t="s">
        <v>1943</v>
      </c>
      <c r="I18" s="60" t="s">
        <v>1944</v>
      </c>
      <c r="J18" s="60"/>
      <c r="K18" s="60"/>
      <c r="L18" s="282" t="s">
        <v>50</v>
      </c>
      <c r="M18" s="60"/>
      <c r="N18" s="282" t="s">
        <v>50</v>
      </c>
      <c r="O18" s="60"/>
      <c r="Q18" s="350"/>
    </row>
    <row r="19" spans="1:18" s="91" customFormat="1" ht="42" customHeight="1">
      <c r="A19" s="60">
        <v>11</v>
      </c>
      <c r="B19" s="60">
        <v>54</v>
      </c>
      <c r="C19" s="287" t="s">
        <v>45</v>
      </c>
      <c r="D19" s="287" t="s">
        <v>1945</v>
      </c>
      <c r="E19" s="287" t="s">
        <v>1946</v>
      </c>
      <c r="F19" s="60" t="s">
        <v>1752</v>
      </c>
      <c r="G19" s="60" t="s">
        <v>57</v>
      </c>
      <c r="H19" s="60" t="s">
        <v>1947</v>
      </c>
      <c r="I19" s="60" t="s">
        <v>1948</v>
      </c>
      <c r="J19" s="60"/>
      <c r="K19" s="60"/>
      <c r="L19" s="282" t="s">
        <v>50</v>
      </c>
      <c r="M19" s="60"/>
      <c r="N19" s="282" t="s">
        <v>50</v>
      </c>
      <c r="O19" s="60"/>
      <c r="Q19" s="350"/>
    </row>
    <row r="20" spans="1:18" s="91" customFormat="1" ht="42" customHeight="1">
      <c r="A20" s="60">
        <v>12</v>
      </c>
      <c r="B20" s="60">
        <v>54</v>
      </c>
      <c r="C20" s="287" t="s">
        <v>58</v>
      </c>
      <c r="D20" s="287" t="s">
        <v>1949</v>
      </c>
      <c r="E20" s="287" t="s">
        <v>1950</v>
      </c>
      <c r="F20" s="60" t="s">
        <v>1752</v>
      </c>
      <c r="G20" s="60" t="s">
        <v>57</v>
      </c>
      <c r="H20" s="60" t="s">
        <v>1951</v>
      </c>
      <c r="I20" s="60" t="s">
        <v>1952</v>
      </c>
      <c r="J20" s="60"/>
      <c r="K20" s="60"/>
      <c r="L20" s="282" t="s">
        <v>50</v>
      </c>
      <c r="M20" s="60"/>
      <c r="N20" s="282" t="s">
        <v>50</v>
      </c>
      <c r="O20" s="60"/>
      <c r="Q20" s="350"/>
    </row>
    <row r="21" spans="1:18" s="225" customFormat="1" ht="42.75" customHeight="1">
      <c r="A21" s="204">
        <v>13</v>
      </c>
      <c r="B21" s="204">
        <v>54</v>
      </c>
      <c r="C21" s="294" t="s">
        <v>54</v>
      </c>
      <c r="D21" s="294" t="s">
        <v>1960</v>
      </c>
      <c r="E21" s="294" t="s">
        <v>1961</v>
      </c>
      <c r="F21" s="204" t="s">
        <v>1752</v>
      </c>
      <c r="G21" s="204" t="s">
        <v>57</v>
      </c>
      <c r="H21" s="204" t="s">
        <v>1962</v>
      </c>
      <c r="I21" s="204" t="s">
        <v>1963</v>
      </c>
      <c r="J21" s="204" t="s">
        <v>3611</v>
      </c>
      <c r="K21" s="204"/>
      <c r="L21" s="295" t="s">
        <v>50</v>
      </c>
      <c r="M21" s="204"/>
      <c r="N21" s="295" t="s">
        <v>50</v>
      </c>
      <c r="O21" s="204"/>
      <c r="P21" s="225" t="s">
        <v>1801</v>
      </c>
      <c r="Q21" s="296">
        <v>4000</v>
      </c>
      <c r="R21" s="225" t="s">
        <v>3594</v>
      </c>
    </row>
    <row r="22" spans="1:18" s="91" customFormat="1" ht="41.25" customHeight="1">
      <c r="A22" s="60">
        <v>14</v>
      </c>
      <c r="B22" s="60">
        <v>54</v>
      </c>
      <c r="C22" s="287" t="s">
        <v>45</v>
      </c>
      <c r="D22" s="287" t="s">
        <v>1964</v>
      </c>
      <c r="E22" s="287" t="s">
        <v>1965</v>
      </c>
      <c r="F22" s="60" t="s">
        <v>1752</v>
      </c>
      <c r="G22" s="60" t="s">
        <v>57</v>
      </c>
      <c r="H22" s="60" t="s">
        <v>1966</v>
      </c>
      <c r="I22" s="60"/>
      <c r="J22" s="60" t="s">
        <v>1967</v>
      </c>
      <c r="K22" s="60"/>
      <c r="L22" s="282" t="s">
        <v>50</v>
      </c>
      <c r="M22" s="60"/>
      <c r="N22" s="282" t="s">
        <v>50</v>
      </c>
      <c r="O22" s="60"/>
      <c r="Q22" s="350"/>
    </row>
    <row r="23" spans="1:18" s="91" customFormat="1" ht="43.5">
      <c r="A23" s="60">
        <v>15</v>
      </c>
      <c r="B23" s="60">
        <v>54</v>
      </c>
      <c r="C23" s="287" t="s">
        <v>58</v>
      </c>
      <c r="D23" s="287" t="s">
        <v>55</v>
      </c>
      <c r="E23" s="287" t="s">
        <v>1968</v>
      </c>
      <c r="F23" s="60" t="s">
        <v>1752</v>
      </c>
      <c r="G23" s="60" t="s">
        <v>57</v>
      </c>
      <c r="H23" s="60" t="s">
        <v>1969</v>
      </c>
      <c r="I23" s="60" t="s">
        <v>1970</v>
      </c>
      <c r="J23" s="60"/>
      <c r="K23" s="60"/>
      <c r="L23" s="282" t="s">
        <v>50</v>
      </c>
      <c r="M23" s="60"/>
      <c r="N23" s="282" t="s">
        <v>50</v>
      </c>
      <c r="O23" s="60"/>
      <c r="Q23" s="350"/>
    </row>
    <row r="24" spans="1:18" s="91" customFormat="1" ht="43.5">
      <c r="A24" s="60">
        <v>16</v>
      </c>
      <c r="B24" s="60">
        <v>54</v>
      </c>
      <c r="C24" s="287" t="s">
        <v>58</v>
      </c>
      <c r="D24" s="287" t="s">
        <v>1971</v>
      </c>
      <c r="E24" s="287" t="s">
        <v>1972</v>
      </c>
      <c r="F24" s="60" t="s">
        <v>1752</v>
      </c>
      <c r="G24" s="60" t="s">
        <v>57</v>
      </c>
      <c r="H24" s="60" t="s">
        <v>1969</v>
      </c>
      <c r="I24" s="60" t="s">
        <v>1973</v>
      </c>
      <c r="J24" s="60"/>
      <c r="K24" s="60"/>
      <c r="L24" s="282" t="s">
        <v>50</v>
      </c>
      <c r="M24" s="60"/>
      <c r="N24" s="282" t="s">
        <v>50</v>
      </c>
      <c r="O24" s="60"/>
      <c r="Q24" s="350"/>
    </row>
    <row r="25" spans="1:18" s="91" customFormat="1" ht="43.5">
      <c r="A25" s="60">
        <v>17</v>
      </c>
      <c r="B25" s="60">
        <v>54</v>
      </c>
      <c r="C25" s="287" t="s">
        <v>58</v>
      </c>
      <c r="D25" s="287" t="s">
        <v>1974</v>
      </c>
      <c r="E25" s="287" t="s">
        <v>1975</v>
      </c>
      <c r="F25" s="60" t="s">
        <v>1752</v>
      </c>
      <c r="G25" s="60" t="s">
        <v>57</v>
      </c>
      <c r="H25" s="60" t="s">
        <v>1969</v>
      </c>
      <c r="I25" s="60" t="s">
        <v>1976</v>
      </c>
      <c r="J25" s="60"/>
      <c r="K25" s="60"/>
      <c r="L25" s="282" t="s">
        <v>50</v>
      </c>
      <c r="M25" s="60"/>
      <c r="N25" s="282" t="s">
        <v>50</v>
      </c>
      <c r="O25" s="60"/>
      <c r="Q25" s="350"/>
    </row>
    <row r="26" spans="1:18" s="225" customFormat="1">
      <c r="A26" s="204">
        <v>18</v>
      </c>
      <c r="B26" s="204">
        <v>58</v>
      </c>
      <c r="C26" s="294" t="s">
        <v>54</v>
      </c>
      <c r="D26" s="294" t="s">
        <v>1991</v>
      </c>
      <c r="E26" s="294" t="s">
        <v>1992</v>
      </c>
      <c r="F26" s="204" t="s">
        <v>1993</v>
      </c>
      <c r="G26" s="204" t="s">
        <v>57</v>
      </c>
      <c r="H26" s="204" t="s">
        <v>1994</v>
      </c>
      <c r="I26" s="204" t="s">
        <v>1995</v>
      </c>
      <c r="J26" s="204" t="s">
        <v>1996</v>
      </c>
      <c r="K26" s="204"/>
      <c r="L26" s="295" t="s">
        <v>50</v>
      </c>
      <c r="M26" s="204"/>
      <c r="N26" s="295" t="s">
        <v>50</v>
      </c>
      <c r="O26" s="204"/>
      <c r="P26" s="225" t="s">
        <v>1801</v>
      </c>
      <c r="Q26" s="296">
        <v>4000</v>
      </c>
      <c r="R26" s="225" t="s">
        <v>3580</v>
      </c>
    </row>
    <row r="27" spans="1:18" s="225" customFormat="1" ht="43.5">
      <c r="A27" s="204">
        <v>19</v>
      </c>
      <c r="B27" s="204">
        <v>58</v>
      </c>
      <c r="C27" s="294" t="s">
        <v>58</v>
      </c>
      <c r="D27" s="294" t="s">
        <v>1880</v>
      </c>
      <c r="E27" s="294" t="s">
        <v>1997</v>
      </c>
      <c r="F27" s="204" t="s">
        <v>1993</v>
      </c>
      <c r="G27" s="204" t="s">
        <v>57</v>
      </c>
      <c r="H27" s="204" t="s">
        <v>1998</v>
      </c>
      <c r="I27" s="204"/>
      <c r="J27" s="204" t="s">
        <v>1999</v>
      </c>
      <c r="K27" s="204"/>
      <c r="L27" s="295" t="s">
        <v>50</v>
      </c>
      <c r="M27" s="204"/>
      <c r="N27" s="295" t="s">
        <v>50</v>
      </c>
      <c r="O27" s="204"/>
      <c r="P27" s="225" t="s">
        <v>1801</v>
      </c>
      <c r="Q27" s="296">
        <v>4000</v>
      </c>
      <c r="R27" s="225" t="s">
        <v>3487</v>
      </c>
    </row>
    <row r="28" spans="1:18" s="225" customFormat="1" ht="43.5">
      <c r="A28" s="204">
        <v>20</v>
      </c>
      <c r="B28" s="204">
        <v>58</v>
      </c>
      <c r="C28" s="294" t="s">
        <v>58</v>
      </c>
      <c r="D28" s="294" t="s">
        <v>2000</v>
      </c>
      <c r="E28" s="294" t="s">
        <v>2001</v>
      </c>
      <c r="F28" s="204" t="s">
        <v>1993</v>
      </c>
      <c r="G28" s="204" t="s">
        <v>57</v>
      </c>
      <c r="H28" s="204" t="s">
        <v>1998</v>
      </c>
      <c r="I28" s="204" t="s">
        <v>2002</v>
      </c>
      <c r="J28" s="204" t="s">
        <v>3506</v>
      </c>
      <c r="K28" s="204"/>
      <c r="L28" s="295" t="s">
        <v>50</v>
      </c>
      <c r="M28" s="204"/>
      <c r="N28" s="295" t="s">
        <v>50</v>
      </c>
      <c r="O28" s="204"/>
      <c r="P28" s="225" t="s">
        <v>1801</v>
      </c>
      <c r="Q28" s="296">
        <v>4000</v>
      </c>
      <c r="R28" s="225" t="s">
        <v>3487</v>
      </c>
    </row>
    <row r="29" spans="1:18" s="225" customFormat="1" ht="43.5">
      <c r="A29" s="204">
        <v>21</v>
      </c>
      <c r="B29" s="204">
        <v>58</v>
      </c>
      <c r="C29" s="294" t="s">
        <v>58</v>
      </c>
      <c r="D29" s="294" t="s">
        <v>2003</v>
      </c>
      <c r="E29" s="294" t="s">
        <v>2004</v>
      </c>
      <c r="F29" s="204" t="s">
        <v>1993</v>
      </c>
      <c r="G29" s="204" t="s">
        <v>57</v>
      </c>
      <c r="H29" s="204" t="s">
        <v>1013</v>
      </c>
      <c r="I29" s="204" t="s">
        <v>2005</v>
      </c>
      <c r="J29" s="204" t="s">
        <v>2006</v>
      </c>
      <c r="K29" s="204"/>
      <c r="L29" s="295" t="s">
        <v>50</v>
      </c>
      <c r="M29" s="204"/>
      <c r="N29" s="295" t="s">
        <v>50</v>
      </c>
      <c r="O29" s="204"/>
      <c r="P29" s="225" t="s">
        <v>1801</v>
      </c>
      <c r="Q29" s="296">
        <v>4000</v>
      </c>
      <c r="R29" s="225" t="s">
        <v>3594</v>
      </c>
    </row>
    <row r="30" spans="1:18" s="225" customFormat="1" ht="43.5">
      <c r="A30" s="204">
        <v>22</v>
      </c>
      <c r="B30" s="204">
        <v>58</v>
      </c>
      <c r="C30" s="294" t="s">
        <v>58</v>
      </c>
      <c r="D30" s="294" t="s">
        <v>1106</v>
      </c>
      <c r="E30" s="294" t="s">
        <v>2007</v>
      </c>
      <c r="F30" s="204" t="s">
        <v>1993</v>
      </c>
      <c r="G30" s="204" t="s">
        <v>57</v>
      </c>
      <c r="H30" s="204" t="s">
        <v>1013</v>
      </c>
      <c r="I30" s="204" t="s">
        <v>2008</v>
      </c>
      <c r="J30" s="204" t="s">
        <v>2009</v>
      </c>
      <c r="K30" s="204"/>
      <c r="L30" s="295" t="s">
        <v>50</v>
      </c>
      <c r="M30" s="204"/>
      <c r="N30" s="295" t="s">
        <v>50</v>
      </c>
      <c r="O30" s="204"/>
      <c r="P30" s="225" t="s">
        <v>1801</v>
      </c>
      <c r="Q30" s="296">
        <v>4000</v>
      </c>
      <c r="R30" s="225" t="s">
        <v>3580</v>
      </c>
    </row>
    <row r="31" spans="1:18" s="225" customFormat="1" ht="65.25">
      <c r="A31" s="204">
        <v>23</v>
      </c>
      <c r="B31" s="204">
        <v>59</v>
      </c>
      <c r="C31" s="294" t="s">
        <v>58</v>
      </c>
      <c r="D31" s="294" t="s">
        <v>4412</v>
      </c>
      <c r="E31" s="294" t="s">
        <v>2013</v>
      </c>
      <c r="F31" s="204" t="s">
        <v>250</v>
      </c>
      <c r="G31" s="204" t="s">
        <v>57</v>
      </c>
      <c r="H31" s="204" t="s">
        <v>2014</v>
      </c>
      <c r="I31" s="204" t="s">
        <v>2015</v>
      </c>
      <c r="J31" s="204" t="s">
        <v>4413</v>
      </c>
      <c r="K31" s="204"/>
      <c r="L31" s="295" t="s">
        <v>50</v>
      </c>
      <c r="M31" s="204"/>
      <c r="N31" s="295" t="s">
        <v>50</v>
      </c>
      <c r="O31" s="204"/>
      <c r="P31" s="225" t="s">
        <v>1801</v>
      </c>
      <c r="Q31" s="296">
        <v>4000</v>
      </c>
      <c r="R31" s="225" t="s">
        <v>4414</v>
      </c>
    </row>
    <row r="32" spans="1:18" s="91" customFormat="1" ht="43.5">
      <c r="A32" s="60">
        <v>24</v>
      </c>
      <c r="B32" s="60">
        <v>4</v>
      </c>
      <c r="C32" s="287" t="s">
        <v>45</v>
      </c>
      <c r="D32" s="287" t="s">
        <v>2016</v>
      </c>
      <c r="E32" s="287" t="s">
        <v>600</v>
      </c>
      <c r="F32" s="60" t="s">
        <v>543</v>
      </c>
      <c r="G32" s="60" t="s">
        <v>57</v>
      </c>
      <c r="H32" s="60" t="s">
        <v>2017</v>
      </c>
      <c r="I32" s="60" t="s">
        <v>2018</v>
      </c>
      <c r="J32" s="60" t="s">
        <v>2019</v>
      </c>
      <c r="K32" s="60"/>
      <c r="L32" s="60"/>
      <c r="M32" s="282" t="s">
        <v>50</v>
      </c>
      <c r="N32" s="282" t="s">
        <v>50</v>
      </c>
      <c r="O32" s="60"/>
      <c r="Q32" s="350"/>
    </row>
    <row r="33" spans="1:19" s="91" customFormat="1" ht="43.5">
      <c r="A33" s="60">
        <v>25</v>
      </c>
      <c r="B33" s="60">
        <v>4</v>
      </c>
      <c r="C33" s="287" t="s">
        <v>58</v>
      </c>
      <c r="D33" s="287" t="s">
        <v>2020</v>
      </c>
      <c r="E33" s="287" t="s">
        <v>2021</v>
      </c>
      <c r="F33" s="60" t="s">
        <v>543</v>
      </c>
      <c r="G33" s="60" t="s">
        <v>57</v>
      </c>
      <c r="H33" s="60" t="s">
        <v>556</v>
      </c>
      <c r="I33" s="60" t="s">
        <v>2022</v>
      </c>
      <c r="J33" s="60"/>
      <c r="K33" s="60"/>
      <c r="L33" s="60"/>
      <c r="M33" s="282" t="s">
        <v>50</v>
      </c>
      <c r="N33" s="282" t="s">
        <v>50</v>
      </c>
      <c r="O33" s="60"/>
      <c r="Q33" s="350"/>
    </row>
    <row r="34" spans="1:19" s="91" customFormat="1" ht="43.5">
      <c r="A34" s="60">
        <v>26</v>
      </c>
      <c r="B34" s="60">
        <v>4</v>
      </c>
      <c r="C34" s="287" t="s">
        <v>58</v>
      </c>
      <c r="D34" s="287" t="s">
        <v>1674</v>
      </c>
      <c r="E34" s="287" t="s">
        <v>2023</v>
      </c>
      <c r="F34" s="60" t="s">
        <v>543</v>
      </c>
      <c r="G34" s="60" t="s">
        <v>57</v>
      </c>
      <c r="H34" s="60" t="s">
        <v>556</v>
      </c>
      <c r="I34" s="60" t="s">
        <v>2022</v>
      </c>
      <c r="J34" s="60"/>
      <c r="K34" s="60"/>
      <c r="L34" s="60"/>
      <c r="M34" s="282" t="s">
        <v>50</v>
      </c>
      <c r="N34" s="282" t="s">
        <v>50</v>
      </c>
      <c r="O34" s="60"/>
      <c r="Q34" s="350"/>
    </row>
    <row r="35" spans="1:19" s="91" customFormat="1" ht="43.5">
      <c r="A35" s="60">
        <v>27</v>
      </c>
      <c r="B35" s="60">
        <v>4</v>
      </c>
      <c r="C35" s="287" t="s">
        <v>58</v>
      </c>
      <c r="D35" s="287" t="s">
        <v>2024</v>
      </c>
      <c r="E35" s="287" t="s">
        <v>2025</v>
      </c>
      <c r="F35" s="60" t="s">
        <v>543</v>
      </c>
      <c r="G35" s="60" t="s">
        <v>57</v>
      </c>
      <c r="H35" s="60" t="s">
        <v>556</v>
      </c>
      <c r="I35" s="60" t="s">
        <v>2022</v>
      </c>
      <c r="J35" s="60"/>
      <c r="K35" s="60"/>
      <c r="L35" s="60"/>
      <c r="M35" s="282" t="s">
        <v>50</v>
      </c>
      <c r="N35" s="282" t="s">
        <v>50</v>
      </c>
      <c r="O35" s="60"/>
      <c r="Q35" s="350"/>
    </row>
    <row r="36" spans="1:19" s="91" customFormat="1" ht="43.5">
      <c r="A36" s="60">
        <v>28</v>
      </c>
      <c r="B36" s="60">
        <v>4</v>
      </c>
      <c r="C36" s="287" t="s">
        <v>58</v>
      </c>
      <c r="D36" s="287" t="s">
        <v>2026</v>
      </c>
      <c r="E36" s="287" t="s">
        <v>2027</v>
      </c>
      <c r="F36" s="60" t="s">
        <v>543</v>
      </c>
      <c r="G36" s="60" t="s">
        <v>57</v>
      </c>
      <c r="H36" s="60" t="s">
        <v>556</v>
      </c>
      <c r="I36" s="60" t="s">
        <v>2022</v>
      </c>
      <c r="J36" s="60"/>
      <c r="K36" s="60"/>
      <c r="L36" s="60"/>
      <c r="M36" s="282" t="s">
        <v>50</v>
      </c>
      <c r="N36" s="282" t="s">
        <v>50</v>
      </c>
      <c r="O36" s="60"/>
      <c r="Q36" s="350"/>
    </row>
    <row r="37" spans="1:19" s="91" customFormat="1" ht="43.5">
      <c r="A37" s="60">
        <v>29</v>
      </c>
      <c r="B37" s="60">
        <v>4</v>
      </c>
      <c r="C37" s="287" t="s">
        <v>58</v>
      </c>
      <c r="D37" s="287" t="s">
        <v>2051</v>
      </c>
      <c r="E37" s="118" t="s">
        <v>2052</v>
      </c>
      <c r="F37" s="60" t="s">
        <v>543</v>
      </c>
      <c r="G37" s="60" t="s">
        <v>57</v>
      </c>
      <c r="H37" s="60" t="s">
        <v>2053</v>
      </c>
      <c r="I37" s="60" t="s">
        <v>2054</v>
      </c>
      <c r="J37" s="60"/>
      <c r="K37" s="60"/>
      <c r="L37" s="287"/>
      <c r="M37" s="284" t="s">
        <v>50</v>
      </c>
      <c r="N37" s="284" t="s">
        <v>50</v>
      </c>
      <c r="O37" s="118"/>
      <c r="Q37" s="350"/>
    </row>
    <row r="38" spans="1:19" s="91" customFormat="1" ht="43.5">
      <c r="A38" s="60">
        <v>30</v>
      </c>
      <c r="B38" s="60">
        <v>4</v>
      </c>
      <c r="C38" s="287" t="s">
        <v>58</v>
      </c>
      <c r="D38" s="287" t="s">
        <v>2055</v>
      </c>
      <c r="E38" s="118" t="s">
        <v>2056</v>
      </c>
      <c r="F38" s="60" t="s">
        <v>543</v>
      </c>
      <c r="G38" s="60" t="s">
        <v>57</v>
      </c>
      <c r="H38" s="60" t="s">
        <v>2053</v>
      </c>
      <c r="I38" s="60" t="s">
        <v>2054</v>
      </c>
      <c r="J38" s="60"/>
      <c r="K38" s="60"/>
      <c r="L38" s="287"/>
      <c r="M38" s="284" t="s">
        <v>50</v>
      </c>
      <c r="N38" s="284" t="s">
        <v>50</v>
      </c>
      <c r="O38" s="118"/>
      <c r="Q38" s="350"/>
    </row>
    <row r="39" spans="1:19" s="91" customFormat="1" ht="42.75" customHeight="1">
      <c r="A39" s="60">
        <v>31</v>
      </c>
      <c r="B39" s="60">
        <v>37</v>
      </c>
      <c r="C39" s="287" t="s">
        <v>45</v>
      </c>
      <c r="D39" s="287" t="s">
        <v>2083</v>
      </c>
      <c r="E39" s="118" t="s">
        <v>2084</v>
      </c>
      <c r="F39" s="60" t="s">
        <v>1752</v>
      </c>
      <c r="G39" s="60" t="s">
        <v>57</v>
      </c>
      <c r="H39" s="60" t="s">
        <v>2085</v>
      </c>
      <c r="I39" s="60" t="s">
        <v>2086</v>
      </c>
      <c r="J39" s="60"/>
      <c r="K39" s="287"/>
      <c r="L39" s="284" t="s">
        <v>50</v>
      </c>
      <c r="M39" s="287"/>
      <c r="N39" s="284" t="s">
        <v>50</v>
      </c>
      <c r="O39" s="118"/>
      <c r="Q39" s="350"/>
    </row>
    <row r="40" spans="1:19" s="91" customFormat="1" ht="40.5" customHeight="1">
      <c r="A40" s="60">
        <v>32</v>
      </c>
      <c r="B40" s="60">
        <v>37</v>
      </c>
      <c r="C40" s="287" t="s">
        <v>45</v>
      </c>
      <c r="D40" s="287" t="s">
        <v>2087</v>
      </c>
      <c r="E40" s="118" t="s">
        <v>2088</v>
      </c>
      <c r="F40" s="60" t="s">
        <v>1752</v>
      </c>
      <c r="G40" s="60" t="s">
        <v>57</v>
      </c>
      <c r="H40" s="60" t="s">
        <v>2089</v>
      </c>
      <c r="I40" s="60"/>
      <c r="J40" s="60" t="s">
        <v>2090</v>
      </c>
      <c r="K40" s="287"/>
      <c r="L40" s="284" t="s">
        <v>50</v>
      </c>
      <c r="M40" s="287"/>
      <c r="N40" s="284" t="s">
        <v>50</v>
      </c>
      <c r="O40" s="118"/>
      <c r="Q40" s="350"/>
    </row>
    <row r="41" spans="1:19" s="91" customFormat="1" ht="39" customHeight="1">
      <c r="A41" s="60">
        <v>33</v>
      </c>
      <c r="B41" s="60">
        <v>37</v>
      </c>
      <c r="C41" s="287" t="s">
        <v>58</v>
      </c>
      <c r="D41" s="287" t="s">
        <v>2068</v>
      </c>
      <c r="E41" s="118" t="s">
        <v>2091</v>
      </c>
      <c r="F41" s="60" t="s">
        <v>1752</v>
      </c>
      <c r="G41" s="60" t="s">
        <v>57</v>
      </c>
      <c r="H41" s="60" t="s">
        <v>2089</v>
      </c>
      <c r="I41" s="60"/>
      <c r="J41" s="60" t="s">
        <v>2092</v>
      </c>
      <c r="K41" s="287"/>
      <c r="L41" s="284" t="s">
        <v>50</v>
      </c>
      <c r="M41" s="287"/>
      <c r="N41" s="284" t="s">
        <v>50</v>
      </c>
      <c r="O41" s="118"/>
      <c r="Q41" s="350"/>
    </row>
    <row r="42" spans="1:19" s="225" customFormat="1" ht="39.75" customHeight="1">
      <c r="A42" s="204">
        <v>34</v>
      </c>
      <c r="B42" s="204">
        <v>37</v>
      </c>
      <c r="C42" s="294" t="s">
        <v>58</v>
      </c>
      <c r="D42" s="294" t="s">
        <v>2093</v>
      </c>
      <c r="E42" s="221" t="s">
        <v>2094</v>
      </c>
      <c r="F42" s="204" t="s">
        <v>1752</v>
      </c>
      <c r="G42" s="204" t="s">
        <v>57</v>
      </c>
      <c r="H42" s="204" t="s">
        <v>1757</v>
      </c>
      <c r="I42" s="204"/>
      <c r="J42" s="204" t="s">
        <v>2095</v>
      </c>
      <c r="K42" s="294"/>
      <c r="L42" s="295" t="s">
        <v>50</v>
      </c>
      <c r="M42" s="294"/>
      <c r="N42" s="295" t="s">
        <v>50</v>
      </c>
      <c r="O42" s="221"/>
      <c r="P42" s="225" t="s">
        <v>1801</v>
      </c>
      <c r="Q42" s="296">
        <v>4000</v>
      </c>
      <c r="R42" s="225" t="s">
        <v>2028</v>
      </c>
    </row>
    <row r="43" spans="1:19" s="91" customFormat="1" ht="42" customHeight="1">
      <c r="A43" s="60">
        <v>35</v>
      </c>
      <c r="B43" s="60">
        <v>37</v>
      </c>
      <c r="C43" s="287" t="s">
        <v>58</v>
      </c>
      <c r="D43" s="287" t="s">
        <v>2096</v>
      </c>
      <c r="E43" s="118" t="s">
        <v>2097</v>
      </c>
      <c r="F43" s="60" t="s">
        <v>1752</v>
      </c>
      <c r="G43" s="60" t="s">
        <v>57</v>
      </c>
      <c r="H43" s="60" t="s">
        <v>2098</v>
      </c>
      <c r="I43" s="60"/>
      <c r="J43" s="60" t="s">
        <v>2099</v>
      </c>
      <c r="K43" s="287"/>
      <c r="L43" s="284" t="s">
        <v>50</v>
      </c>
      <c r="M43" s="287"/>
      <c r="N43" s="284" t="s">
        <v>50</v>
      </c>
      <c r="O43" s="118"/>
      <c r="Q43" s="350"/>
    </row>
    <row r="44" spans="1:19" s="198" customFormat="1" ht="43.5">
      <c r="A44" s="204">
        <v>36</v>
      </c>
      <c r="B44" s="214"/>
      <c r="C44" s="202" t="s">
        <v>58</v>
      </c>
      <c r="D44" s="202" t="s">
        <v>456</v>
      </c>
      <c r="E44" s="202" t="s">
        <v>457</v>
      </c>
      <c r="F44" s="204" t="s">
        <v>451</v>
      </c>
      <c r="G44" s="200" t="s">
        <v>57</v>
      </c>
      <c r="H44" s="200" t="s">
        <v>458</v>
      </c>
      <c r="I44" s="204" t="s">
        <v>459</v>
      </c>
      <c r="J44" s="200" t="s">
        <v>460</v>
      </c>
      <c r="K44" s="200"/>
      <c r="L44" s="211" t="s">
        <v>50</v>
      </c>
      <c r="M44" s="200"/>
      <c r="N44" s="211" t="s">
        <v>50</v>
      </c>
      <c r="O44" s="200"/>
      <c r="P44" s="206" t="s">
        <v>1801</v>
      </c>
      <c r="Q44" s="207">
        <v>4000</v>
      </c>
      <c r="R44" s="206" t="s">
        <v>2435</v>
      </c>
      <c r="S44" s="198" t="s">
        <v>3486</v>
      </c>
    </row>
    <row r="45" spans="1:19" s="225" customFormat="1">
      <c r="A45" s="204">
        <v>37</v>
      </c>
      <c r="B45" s="204">
        <v>17</v>
      </c>
      <c r="C45" s="294" t="s">
        <v>58</v>
      </c>
      <c r="D45" s="294" t="s">
        <v>2545</v>
      </c>
      <c r="E45" s="294" t="s">
        <v>2546</v>
      </c>
      <c r="F45" s="204" t="s">
        <v>332</v>
      </c>
      <c r="G45" s="204" t="s">
        <v>57</v>
      </c>
      <c r="H45" s="204" t="s">
        <v>2548</v>
      </c>
      <c r="I45" s="204" t="s">
        <v>2549</v>
      </c>
      <c r="J45" s="204" t="s">
        <v>2550</v>
      </c>
      <c r="K45" s="204"/>
      <c r="L45" s="295"/>
      <c r="M45" s="295" t="s">
        <v>50</v>
      </c>
      <c r="N45" s="295" t="s">
        <v>50</v>
      </c>
      <c r="O45" s="204"/>
      <c r="P45" s="225" t="s">
        <v>1801</v>
      </c>
      <c r="Q45" s="296">
        <v>4000</v>
      </c>
      <c r="R45" s="225" t="s">
        <v>4008</v>
      </c>
    </row>
    <row r="46" spans="1:19" s="225" customFormat="1">
      <c r="A46" s="204">
        <v>38</v>
      </c>
      <c r="B46" s="204">
        <v>17</v>
      </c>
      <c r="C46" s="294" t="s">
        <v>58</v>
      </c>
      <c r="D46" s="294" t="s">
        <v>82</v>
      </c>
      <c r="E46" s="294" t="s">
        <v>2547</v>
      </c>
      <c r="F46" s="204" t="s">
        <v>332</v>
      </c>
      <c r="G46" s="204" t="s">
        <v>57</v>
      </c>
      <c r="H46" s="204" t="s">
        <v>2551</v>
      </c>
      <c r="I46" s="204" t="s">
        <v>2552</v>
      </c>
      <c r="J46" s="204" t="s">
        <v>2553</v>
      </c>
      <c r="K46" s="204"/>
      <c r="L46" s="295"/>
      <c r="M46" s="295" t="s">
        <v>50</v>
      </c>
      <c r="N46" s="295" t="s">
        <v>50</v>
      </c>
      <c r="O46" s="204"/>
      <c r="P46" s="225" t="s">
        <v>1801</v>
      </c>
      <c r="Q46" s="296">
        <v>4000</v>
      </c>
      <c r="R46" s="225" t="s">
        <v>4008</v>
      </c>
    </row>
    <row r="47" spans="1:19" s="91" customFormat="1" ht="43.5">
      <c r="A47" s="60">
        <v>39</v>
      </c>
      <c r="B47" s="60"/>
      <c r="C47" s="345" t="s">
        <v>58</v>
      </c>
      <c r="D47" s="345" t="s">
        <v>1388</v>
      </c>
      <c r="E47" s="345" t="s">
        <v>1389</v>
      </c>
      <c r="F47" s="261" t="s">
        <v>151</v>
      </c>
      <c r="G47" s="159" t="s">
        <v>57</v>
      </c>
      <c r="H47" s="159" t="s">
        <v>1384</v>
      </c>
      <c r="I47" s="159" t="s">
        <v>1390</v>
      </c>
      <c r="J47" s="159" t="s">
        <v>1391</v>
      </c>
      <c r="K47" s="159"/>
      <c r="L47" s="346"/>
      <c r="M47" s="346" t="s">
        <v>50</v>
      </c>
      <c r="N47" s="346" t="s">
        <v>50</v>
      </c>
      <c r="O47" s="60"/>
      <c r="Q47" s="350"/>
    </row>
    <row r="48" spans="1:19" s="91" customFormat="1" ht="43.5">
      <c r="A48" s="60">
        <v>40</v>
      </c>
      <c r="B48" s="60"/>
      <c r="C48" s="345" t="s">
        <v>58</v>
      </c>
      <c r="D48" s="345" t="s">
        <v>1392</v>
      </c>
      <c r="E48" s="345" t="s">
        <v>1393</v>
      </c>
      <c r="F48" s="261" t="s">
        <v>151</v>
      </c>
      <c r="G48" s="159" t="s">
        <v>57</v>
      </c>
      <c r="H48" s="159" t="s">
        <v>1384</v>
      </c>
      <c r="I48" s="159" t="s">
        <v>1394</v>
      </c>
      <c r="J48" s="159" t="s">
        <v>247</v>
      </c>
      <c r="K48" s="159"/>
      <c r="L48" s="346"/>
      <c r="M48" s="346" t="s">
        <v>50</v>
      </c>
      <c r="N48" s="346" t="s">
        <v>50</v>
      </c>
      <c r="O48" s="60"/>
      <c r="Q48" s="350"/>
    </row>
    <row r="49" spans="1:18" s="91" customFormat="1" ht="43.5">
      <c r="A49" s="60">
        <v>41</v>
      </c>
      <c r="B49" s="60"/>
      <c r="C49" s="345" t="s">
        <v>58</v>
      </c>
      <c r="D49" s="345" t="s">
        <v>1334</v>
      </c>
      <c r="E49" s="345" t="s">
        <v>1335</v>
      </c>
      <c r="F49" s="261" t="s">
        <v>543</v>
      </c>
      <c r="G49" s="159" t="s">
        <v>57</v>
      </c>
      <c r="H49" s="159" t="s">
        <v>1328</v>
      </c>
      <c r="I49" s="159" t="s">
        <v>1336</v>
      </c>
      <c r="J49" s="159" t="s">
        <v>1337</v>
      </c>
      <c r="K49" s="159"/>
      <c r="L49" s="346"/>
      <c r="M49" s="346" t="s">
        <v>50</v>
      </c>
      <c r="N49" s="346" t="s">
        <v>50</v>
      </c>
      <c r="O49" s="159"/>
      <c r="Q49" s="350"/>
      <c r="R49" s="91" t="s">
        <v>1846</v>
      </c>
    </row>
    <row r="50" spans="1:18" s="91" customFormat="1" ht="43.5">
      <c r="A50" s="60">
        <v>42</v>
      </c>
      <c r="B50" s="60"/>
      <c r="C50" s="345" t="s">
        <v>58</v>
      </c>
      <c r="D50" s="345" t="s">
        <v>2511</v>
      </c>
      <c r="E50" s="345" t="s">
        <v>2479</v>
      </c>
      <c r="F50" s="159" t="s">
        <v>500</v>
      </c>
      <c r="G50" s="159" t="s">
        <v>57</v>
      </c>
      <c r="H50" s="159" t="s">
        <v>501</v>
      </c>
      <c r="I50" s="159" t="s">
        <v>2482</v>
      </c>
      <c r="J50" s="159" t="s">
        <v>2483</v>
      </c>
      <c r="K50" s="159"/>
      <c r="L50" s="159"/>
      <c r="M50" s="159"/>
      <c r="N50" s="159"/>
      <c r="O50" s="159"/>
      <c r="Q50" s="350"/>
      <c r="R50" s="91" t="s">
        <v>1846</v>
      </c>
    </row>
    <row r="51" spans="1:18" s="91" customFormat="1" ht="43.5">
      <c r="A51" s="60">
        <v>43</v>
      </c>
      <c r="B51" s="60">
        <v>4</v>
      </c>
      <c r="C51" s="287" t="s">
        <v>58</v>
      </c>
      <c r="D51" s="287" t="s">
        <v>2291</v>
      </c>
      <c r="E51" s="287" t="s">
        <v>2594</v>
      </c>
      <c r="F51" s="60" t="s">
        <v>543</v>
      </c>
      <c r="G51" s="60" t="s">
        <v>57</v>
      </c>
      <c r="H51" s="60" t="s">
        <v>556</v>
      </c>
      <c r="I51" s="60" t="s">
        <v>2022</v>
      </c>
      <c r="J51" s="60"/>
      <c r="K51" s="60"/>
      <c r="L51" s="60"/>
      <c r="M51" s="284" t="s">
        <v>50</v>
      </c>
      <c r="N51" s="284" t="s">
        <v>50</v>
      </c>
      <c r="O51" s="60"/>
      <c r="Q51" s="350"/>
    </row>
    <row r="52" spans="1:18" s="91" customFormat="1" ht="43.5">
      <c r="A52" s="60">
        <v>44</v>
      </c>
      <c r="B52" s="60">
        <v>4</v>
      </c>
      <c r="C52" s="287" t="s">
        <v>58</v>
      </c>
      <c r="D52" s="287" t="s">
        <v>2595</v>
      </c>
      <c r="E52" s="287" t="s">
        <v>2596</v>
      </c>
      <c r="F52" s="60" t="s">
        <v>543</v>
      </c>
      <c r="G52" s="60" t="s">
        <v>57</v>
      </c>
      <c r="H52" s="60" t="s">
        <v>556</v>
      </c>
      <c r="I52" s="60" t="s">
        <v>2022</v>
      </c>
      <c r="J52" s="60"/>
      <c r="K52" s="60"/>
      <c r="L52" s="60"/>
      <c r="M52" s="284" t="s">
        <v>50</v>
      </c>
      <c r="N52" s="284" t="s">
        <v>50</v>
      </c>
      <c r="O52" s="60"/>
      <c r="Q52" s="350"/>
    </row>
    <row r="53" spans="1:18" s="91" customFormat="1" ht="43.5">
      <c r="A53" s="60">
        <v>45</v>
      </c>
      <c r="B53" s="60">
        <v>4</v>
      </c>
      <c r="C53" s="287" t="s">
        <v>58</v>
      </c>
      <c r="D53" s="287" t="s">
        <v>2063</v>
      </c>
      <c r="E53" s="287" t="s">
        <v>2597</v>
      </c>
      <c r="F53" s="60" t="s">
        <v>543</v>
      </c>
      <c r="G53" s="60" t="s">
        <v>57</v>
      </c>
      <c r="H53" s="60" t="s">
        <v>556</v>
      </c>
      <c r="I53" s="60" t="s">
        <v>2022</v>
      </c>
      <c r="J53" s="60"/>
      <c r="K53" s="60"/>
      <c r="L53" s="60"/>
      <c r="M53" s="284" t="s">
        <v>50</v>
      </c>
      <c r="N53" s="284" t="s">
        <v>50</v>
      </c>
      <c r="O53" s="60"/>
      <c r="Q53" s="350"/>
    </row>
    <row r="54" spans="1:18" s="91" customFormat="1" ht="43.5">
      <c r="A54" s="60">
        <v>46</v>
      </c>
      <c r="B54" s="60">
        <v>4</v>
      </c>
      <c r="C54" s="287" t="s">
        <v>58</v>
      </c>
      <c r="D54" s="287" t="s">
        <v>2598</v>
      </c>
      <c r="E54" s="287" t="s">
        <v>2599</v>
      </c>
      <c r="F54" s="60" t="s">
        <v>543</v>
      </c>
      <c r="G54" s="60" t="s">
        <v>57</v>
      </c>
      <c r="H54" s="60" t="s">
        <v>556</v>
      </c>
      <c r="I54" s="60" t="s">
        <v>2022</v>
      </c>
      <c r="J54" s="60"/>
      <c r="K54" s="60"/>
      <c r="L54" s="60"/>
      <c r="M54" s="284" t="s">
        <v>50</v>
      </c>
      <c r="N54" s="284" t="s">
        <v>50</v>
      </c>
      <c r="O54" s="60"/>
      <c r="Q54" s="350"/>
    </row>
    <row r="55" spans="1:18" s="91" customFormat="1" ht="43.5">
      <c r="A55" s="60">
        <v>47</v>
      </c>
      <c r="B55" s="60">
        <v>4</v>
      </c>
      <c r="C55" s="287" t="s">
        <v>58</v>
      </c>
      <c r="D55" s="287" t="s">
        <v>2600</v>
      </c>
      <c r="E55" s="287" t="s">
        <v>2601</v>
      </c>
      <c r="F55" s="60" t="s">
        <v>543</v>
      </c>
      <c r="G55" s="60" t="s">
        <v>57</v>
      </c>
      <c r="H55" s="60" t="s">
        <v>556</v>
      </c>
      <c r="I55" s="60" t="s">
        <v>2022</v>
      </c>
      <c r="J55" s="60"/>
      <c r="K55" s="60"/>
      <c r="L55" s="60"/>
      <c r="M55" s="284" t="s">
        <v>50</v>
      </c>
      <c r="N55" s="284" t="s">
        <v>50</v>
      </c>
      <c r="O55" s="60"/>
      <c r="Q55" s="350"/>
    </row>
    <row r="56" spans="1:18" s="91" customFormat="1" ht="43.5">
      <c r="A56" s="60">
        <v>48</v>
      </c>
      <c r="B56" s="60">
        <v>4</v>
      </c>
      <c r="C56" s="287" t="s">
        <v>54</v>
      </c>
      <c r="D56" s="287" t="s">
        <v>1544</v>
      </c>
      <c r="E56" s="287" t="s">
        <v>2602</v>
      </c>
      <c r="F56" s="60" t="s">
        <v>543</v>
      </c>
      <c r="G56" s="60" t="s">
        <v>57</v>
      </c>
      <c r="H56" s="60" t="s">
        <v>546</v>
      </c>
      <c r="I56" s="60" t="s">
        <v>2603</v>
      </c>
      <c r="J56" s="60"/>
      <c r="K56" s="60"/>
      <c r="L56" s="60"/>
      <c r="M56" s="284" t="s">
        <v>50</v>
      </c>
      <c r="N56" s="284" t="s">
        <v>50</v>
      </c>
      <c r="O56" s="60"/>
      <c r="Q56" s="350"/>
    </row>
    <row r="57" spans="1:18" s="91" customFormat="1" ht="43.5">
      <c r="A57" s="60">
        <v>49</v>
      </c>
      <c r="B57" s="60">
        <v>4</v>
      </c>
      <c r="C57" s="287" t="s">
        <v>58</v>
      </c>
      <c r="D57" s="287" t="s">
        <v>2604</v>
      </c>
      <c r="E57" s="287" t="s">
        <v>2605</v>
      </c>
      <c r="F57" s="60" t="s">
        <v>543</v>
      </c>
      <c r="G57" s="60" t="s">
        <v>57</v>
      </c>
      <c r="H57" s="60" t="s">
        <v>546</v>
      </c>
      <c r="I57" s="60" t="s">
        <v>2603</v>
      </c>
      <c r="J57" s="60"/>
      <c r="K57" s="60"/>
      <c r="L57" s="60"/>
      <c r="M57" s="284" t="s">
        <v>50</v>
      </c>
      <c r="N57" s="284" t="s">
        <v>50</v>
      </c>
      <c r="O57" s="60"/>
      <c r="Q57" s="350"/>
    </row>
    <row r="58" spans="1:18" s="91" customFormat="1" ht="43.5">
      <c r="A58" s="60">
        <v>50</v>
      </c>
      <c r="B58" s="60">
        <v>4</v>
      </c>
      <c r="C58" s="287" t="s">
        <v>58</v>
      </c>
      <c r="D58" s="287" t="s">
        <v>2606</v>
      </c>
      <c r="E58" s="287" t="s">
        <v>2607</v>
      </c>
      <c r="F58" s="60" t="s">
        <v>543</v>
      </c>
      <c r="G58" s="60" t="s">
        <v>57</v>
      </c>
      <c r="H58" s="60" t="s">
        <v>546</v>
      </c>
      <c r="I58" s="60" t="s">
        <v>2603</v>
      </c>
      <c r="J58" s="60"/>
      <c r="K58" s="60"/>
      <c r="L58" s="60"/>
      <c r="M58" s="284" t="s">
        <v>50</v>
      </c>
      <c r="N58" s="284" t="s">
        <v>50</v>
      </c>
      <c r="O58" s="60"/>
      <c r="Q58" s="350"/>
    </row>
    <row r="59" spans="1:18" s="91" customFormat="1" ht="43.5">
      <c r="A59" s="60">
        <v>51</v>
      </c>
      <c r="B59" s="60">
        <v>4</v>
      </c>
      <c r="C59" s="287" t="s">
        <v>58</v>
      </c>
      <c r="D59" s="287" t="s">
        <v>1402</v>
      </c>
      <c r="E59" s="287" t="s">
        <v>735</v>
      </c>
      <c r="F59" s="60" t="s">
        <v>543</v>
      </c>
      <c r="G59" s="60" t="s">
        <v>57</v>
      </c>
      <c r="H59" s="60" t="s">
        <v>546</v>
      </c>
      <c r="I59" s="60" t="s">
        <v>2603</v>
      </c>
      <c r="J59" s="60"/>
      <c r="K59" s="60"/>
      <c r="L59" s="60"/>
      <c r="M59" s="284" t="s">
        <v>50</v>
      </c>
      <c r="N59" s="284" t="s">
        <v>50</v>
      </c>
      <c r="O59" s="60"/>
      <c r="Q59" s="350"/>
    </row>
    <row r="60" spans="1:18" s="459" customFormat="1" ht="43.5">
      <c r="A60" s="456">
        <v>52</v>
      </c>
      <c r="B60" s="456">
        <v>6</v>
      </c>
      <c r="C60" s="457" t="s">
        <v>58</v>
      </c>
      <c r="D60" s="457" t="s">
        <v>2608</v>
      </c>
      <c r="E60" s="457" t="s">
        <v>2609</v>
      </c>
      <c r="F60" s="456" t="s">
        <v>148</v>
      </c>
      <c r="G60" s="456" t="s">
        <v>57</v>
      </c>
      <c r="H60" s="456" t="s">
        <v>613</v>
      </c>
      <c r="I60" s="456" t="s">
        <v>2610</v>
      </c>
      <c r="J60" s="456" t="s">
        <v>2611</v>
      </c>
      <c r="K60" s="456"/>
      <c r="L60" s="456"/>
      <c r="M60" s="458" t="s">
        <v>50</v>
      </c>
      <c r="N60" s="458" t="s">
        <v>50</v>
      </c>
      <c r="O60" s="456"/>
      <c r="Q60" s="460"/>
      <c r="R60" s="459" t="s">
        <v>2533</v>
      </c>
    </row>
    <row r="61" spans="1:18" s="91" customFormat="1" ht="43.5">
      <c r="A61" s="60">
        <v>53</v>
      </c>
      <c r="B61" s="60">
        <v>6</v>
      </c>
      <c r="C61" s="287" t="s">
        <v>58</v>
      </c>
      <c r="D61" s="287" t="s">
        <v>2612</v>
      </c>
      <c r="E61" s="287" t="s">
        <v>2613</v>
      </c>
      <c r="F61" s="60" t="s">
        <v>148</v>
      </c>
      <c r="G61" s="60" t="s">
        <v>57</v>
      </c>
      <c r="H61" s="60" t="s">
        <v>613</v>
      </c>
      <c r="I61" s="60" t="s">
        <v>614</v>
      </c>
      <c r="J61" s="60" t="s">
        <v>2614</v>
      </c>
      <c r="K61" s="60"/>
      <c r="L61" s="60"/>
      <c r="M61" s="284" t="s">
        <v>50</v>
      </c>
      <c r="N61" s="284" t="s">
        <v>50</v>
      </c>
      <c r="O61" s="60"/>
      <c r="Q61" s="350"/>
    </row>
    <row r="62" spans="1:18" s="91" customFormat="1" ht="43.5">
      <c r="A62" s="60">
        <v>54</v>
      </c>
      <c r="B62" s="60">
        <v>6</v>
      </c>
      <c r="C62" s="287" t="s">
        <v>58</v>
      </c>
      <c r="D62" s="287" t="s">
        <v>88</v>
      </c>
      <c r="E62" s="287" t="s">
        <v>2615</v>
      </c>
      <c r="F62" s="60" t="s">
        <v>148</v>
      </c>
      <c r="G62" s="60" t="s">
        <v>57</v>
      </c>
      <c r="H62" s="60" t="s">
        <v>613</v>
      </c>
      <c r="I62" s="60" t="s">
        <v>2616</v>
      </c>
      <c r="J62" s="60" t="s">
        <v>2617</v>
      </c>
      <c r="K62" s="60"/>
      <c r="L62" s="60"/>
      <c r="M62" s="284" t="s">
        <v>50</v>
      </c>
      <c r="N62" s="284" t="s">
        <v>50</v>
      </c>
      <c r="O62" s="60"/>
      <c r="Q62" s="350"/>
    </row>
    <row r="63" spans="1:18" s="91" customFormat="1" ht="43.5">
      <c r="A63" s="60">
        <v>55</v>
      </c>
      <c r="B63" s="60">
        <v>6</v>
      </c>
      <c r="C63" s="287" t="s">
        <v>58</v>
      </c>
      <c r="D63" s="287" t="s">
        <v>2618</v>
      </c>
      <c r="E63" s="287" t="s">
        <v>2619</v>
      </c>
      <c r="F63" s="60" t="s">
        <v>148</v>
      </c>
      <c r="G63" s="60" t="s">
        <v>57</v>
      </c>
      <c r="H63" s="60" t="s">
        <v>613</v>
      </c>
      <c r="I63" s="60" t="s">
        <v>2620</v>
      </c>
      <c r="J63" s="60" t="s">
        <v>2621</v>
      </c>
      <c r="K63" s="60"/>
      <c r="L63" s="60"/>
      <c r="M63" s="284" t="s">
        <v>50</v>
      </c>
      <c r="N63" s="284" t="s">
        <v>50</v>
      </c>
      <c r="O63" s="60"/>
      <c r="Q63" s="350"/>
    </row>
    <row r="64" spans="1:18" s="112" customFormat="1" ht="43.5">
      <c r="A64" s="148">
        <v>56</v>
      </c>
      <c r="B64" s="148">
        <v>6</v>
      </c>
      <c r="C64" s="392" t="s">
        <v>58</v>
      </c>
      <c r="D64" s="392" t="s">
        <v>2622</v>
      </c>
      <c r="E64" s="392" t="s">
        <v>2594</v>
      </c>
      <c r="F64" s="148" t="s">
        <v>148</v>
      </c>
      <c r="G64" s="148" t="s">
        <v>57</v>
      </c>
      <c r="H64" s="148" t="s">
        <v>622</v>
      </c>
      <c r="I64" s="148" t="s">
        <v>2623</v>
      </c>
      <c r="J64" s="148" t="s">
        <v>2624</v>
      </c>
      <c r="K64" s="148"/>
      <c r="L64" s="148"/>
      <c r="M64" s="393" t="s">
        <v>50</v>
      </c>
      <c r="N64" s="393" t="s">
        <v>50</v>
      </c>
      <c r="O64" s="148"/>
      <c r="Q64" s="391"/>
      <c r="R64" s="112" t="s">
        <v>1817</v>
      </c>
    </row>
    <row r="65" spans="1:18" s="225" customFormat="1" ht="43.5">
      <c r="A65" s="204">
        <v>57</v>
      </c>
      <c r="B65" s="204">
        <v>6</v>
      </c>
      <c r="C65" s="294" t="s">
        <v>58</v>
      </c>
      <c r="D65" s="294" t="s">
        <v>2625</v>
      </c>
      <c r="E65" s="294" t="s">
        <v>2626</v>
      </c>
      <c r="F65" s="204" t="s">
        <v>148</v>
      </c>
      <c r="G65" s="204" t="s">
        <v>57</v>
      </c>
      <c r="H65" s="204" t="s">
        <v>622</v>
      </c>
      <c r="I65" s="204" t="s">
        <v>2629</v>
      </c>
      <c r="J65" s="204" t="s">
        <v>2630</v>
      </c>
      <c r="K65" s="204"/>
      <c r="L65" s="204"/>
      <c r="M65" s="295" t="s">
        <v>50</v>
      </c>
      <c r="N65" s="295" t="s">
        <v>50</v>
      </c>
      <c r="O65" s="204"/>
      <c r="P65" s="225" t="s">
        <v>1801</v>
      </c>
      <c r="Q65" s="296">
        <v>4000</v>
      </c>
      <c r="R65" s="225" t="s">
        <v>2202</v>
      </c>
    </row>
    <row r="66" spans="1:18" s="225" customFormat="1" ht="43.5">
      <c r="A66" s="204">
        <v>58</v>
      </c>
      <c r="B66" s="204">
        <v>6</v>
      </c>
      <c r="C66" s="294" t="s">
        <v>58</v>
      </c>
      <c r="D66" s="294" t="s">
        <v>2631</v>
      </c>
      <c r="E66" s="294" t="s">
        <v>198</v>
      </c>
      <c r="F66" s="204" t="s">
        <v>148</v>
      </c>
      <c r="G66" s="204" t="s">
        <v>57</v>
      </c>
      <c r="H66" s="204" t="s">
        <v>622</v>
      </c>
      <c r="I66" s="204" t="s">
        <v>2627</v>
      </c>
      <c r="J66" s="204" t="s">
        <v>2628</v>
      </c>
      <c r="K66" s="204"/>
      <c r="L66" s="204"/>
      <c r="M66" s="295" t="s">
        <v>50</v>
      </c>
      <c r="N66" s="295" t="s">
        <v>50</v>
      </c>
      <c r="O66" s="204"/>
      <c r="P66" s="225" t="s">
        <v>1801</v>
      </c>
      <c r="Q66" s="296">
        <v>4000</v>
      </c>
      <c r="R66" s="225" t="s">
        <v>2202</v>
      </c>
    </row>
    <row r="67" spans="1:18" s="225" customFormat="1" ht="43.5">
      <c r="A67" s="204">
        <v>59</v>
      </c>
      <c r="B67" s="204">
        <v>6</v>
      </c>
      <c r="C67" s="294" t="s">
        <v>58</v>
      </c>
      <c r="D67" s="294" t="s">
        <v>2632</v>
      </c>
      <c r="E67" s="294" t="s">
        <v>2633</v>
      </c>
      <c r="F67" s="204" t="s">
        <v>148</v>
      </c>
      <c r="G67" s="204" t="s">
        <v>57</v>
      </c>
      <c r="H67" s="204" t="s">
        <v>654</v>
      </c>
      <c r="I67" s="204" t="s">
        <v>2634</v>
      </c>
      <c r="J67" s="204" t="s">
        <v>2635</v>
      </c>
      <c r="K67" s="204"/>
      <c r="L67" s="204"/>
      <c r="M67" s="295" t="s">
        <v>50</v>
      </c>
      <c r="N67" s="295" t="s">
        <v>50</v>
      </c>
      <c r="O67" s="204"/>
      <c r="P67" s="225" t="s">
        <v>1801</v>
      </c>
      <c r="Q67" s="296">
        <v>4000</v>
      </c>
      <c r="R67" s="225" t="s">
        <v>1859</v>
      </c>
    </row>
    <row r="68" spans="1:18" s="225" customFormat="1" ht="43.5">
      <c r="A68" s="204">
        <v>60</v>
      </c>
      <c r="B68" s="204">
        <v>6</v>
      </c>
      <c r="C68" s="294" t="s">
        <v>58</v>
      </c>
      <c r="D68" s="294" t="s">
        <v>2636</v>
      </c>
      <c r="E68" s="294" t="s">
        <v>2637</v>
      </c>
      <c r="F68" s="204" t="s">
        <v>148</v>
      </c>
      <c r="G68" s="204" t="s">
        <v>57</v>
      </c>
      <c r="H68" s="204" t="s">
        <v>654</v>
      </c>
      <c r="I68" s="204" t="s">
        <v>2638</v>
      </c>
      <c r="J68" s="204" t="s">
        <v>2639</v>
      </c>
      <c r="K68" s="204"/>
      <c r="L68" s="204"/>
      <c r="M68" s="295" t="s">
        <v>50</v>
      </c>
      <c r="N68" s="295" t="s">
        <v>50</v>
      </c>
      <c r="O68" s="204"/>
      <c r="P68" s="225" t="s">
        <v>1801</v>
      </c>
      <c r="Q68" s="296">
        <v>4000</v>
      </c>
      <c r="R68" s="225" t="s">
        <v>1859</v>
      </c>
    </row>
    <row r="69" spans="1:18" s="91" customFormat="1" ht="43.5">
      <c r="A69" s="60">
        <v>61</v>
      </c>
      <c r="B69" s="60">
        <v>6</v>
      </c>
      <c r="C69" s="287" t="s">
        <v>58</v>
      </c>
      <c r="D69" s="287" t="s">
        <v>1307</v>
      </c>
      <c r="E69" s="287" t="s">
        <v>2640</v>
      </c>
      <c r="F69" s="60" t="s">
        <v>148</v>
      </c>
      <c r="G69" s="60" t="s">
        <v>57</v>
      </c>
      <c r="H69" s="60" t="s">
        <v>787</v>
      </c>
      <c r="I69" s="60" t="s">
        <v>2641</v>
      </c>
      <c r="J69" s="60" t="s">
        <v>2642</v>
      </c>
      <c r="K69" s="60"/>
      <c r="L69" s="60"/>
      <c r="M69" s="284" t="s">
        <v>50</v>
      </c>
      <c r="N69" s="284" t="s">
        <v>50</v>
      </c>
      <c r="O69" s="60"/>
      <c r="Q69" s="350"/>
    </row>
    <row r="70" spans="1:18" s="112" customFormat="1" ht="43.5">
      <c r="A70" s="148">
        <v>62</v>
      </c>
      <c r="B70" s="148">
        <v>8</v>
      </c>
      <c r="C70" s="392" t="s">
        <v>45</v>
      </c>
      <c r="D70" s="392" t="s">
        <v>2651</v>
      </c>
      <c r="E70" s="392" t="s">
        <v>2652</v>
      </c>
      <c r="F70" s="148" t="s">
        <v>1572</v>
      </c>
      <c r="G70" s="148" t="s">
        <v>57</v>
      </c>
      <c r="H70" s="148" t="s">
        <v>2653</v>
      </c>
      <c r="I70" s="148" t="s">
        <v>2654</v>
      </c>
      <c r="J70" s="148" t="s">
        <v>2655</v>
      </c>
      <c r="K70" s="148"/>
      <c r="L70" s="148"/>
      <c r="M70" s="393" t="s">
        <v>50</v>
      </c>
      <c r="N70" s="393" t="s">
        <v>50</v>
      </c>
      <c r="O70" s="148"/>
      <c r="Q70" s="391"/>
      <c r="R70" s="112" t="s">
        <v>1817</v>
      </c>
    </row>
    <row r="71" spans="1:18" s="112" customFormat="1" ht="43.5">
      <c r="A71" s="148">
        <v>63</v>
      </c>
      <c r="B71" s="148">
        <v>8</v>
      </c>
      <c r="C71" s="392" t="s">
        <v>58</v>
      </c>
      <c r="D71" s="392" t="s">
        <v>2656</v>
      </c>
      <c r="E71" s="392" t="s">
        <v>2657</v>
      </c>
      <c r="F71" s="148" t="s">
        <v>1572</v>
      </c>
      <c r="G71" s="148" t="s">
        <v>57</v>
      </c>
      <c r="H71" s="148" t="s">
        <v>2653</v>
      </c>
      <c r="I71" s="148" t="s">
        <v>2658</v>
      </c>
      <c r="J71" s="148" t="s">
        <v>2659</v>
      </c>
      <c r="K71" s="148"/>
      <c r="L71" s="148"/>
      <c r="M71" s="393" t="s">
        <v>50</v>
      </c>
      <c r="N71" s="393" t="s">
        <v>50</v>
      </c>
      <c r="O71" s="148"/>
      <c r="Q71" s="391"/>
      <c r="R71" s="112" t="s">
        <v>1817</v>
      </c>
    </row>
    <row r="72" spans="1:18" s="112" customFormat="1" ht="65.25">
      <c r="A72" s="148">
        <v>64</v>
      </c>
      <c r="B72" s="148">
        <v>8</v>
      </c>
      <c r="C72" s="392" t="s">
        <v>54</v>
      </c>
      <c r="D72" s="392" t="s">
        <v>2222</v>
      </c>
      <c r="E72" s="392" t="s">
        <v>2660</v>
      </c>
      <c r="F72" s="148" t="s">
        <v>1572</v>
      </c>
      <c r="G72" s="148" t="s">
        <v>57</v>
      </c>
      <c r="H72" s="148" t="s">
        <v>2661</v>
      </c>
      <c r="I72" s="148" t="s">
        <v>2662</v>
      </c>
      <c r="J72" s="148" t="s">
        <v>2663</v>
      </c>
      <c r="K72" s="148"/>
      <c r="L72" s="148"/>
      <c r="M72" s="393" t="s">
        <v>50</v>
      </c>
      <c r="N72" s="393" t="s">
        <v>50</v>
      </c>
      <c r="O72" s="148"/>
      <c r="Q72" s="391"/>
      <c r="R72" s="112" t="s">
        <v>3796</v>
      </c>
    </row>
    <row r="73" spans="1:18" s="459" customFormat="1" ht="43.5">
      <c r="A73" s="456">
        <v>65</v>
      </c>
      <c r="B73" s="456">
        <v>8</v>
      </c>
      <c r="C73" s="457" t="s">
        <v>58</v>
      </c>
      <c r="D73" s="457" t="s">
        <v>2664</v>
      </c>
      <c r="E73" s="457" t="s">
        <v>2665</v>
      </c>
      <c r="F73" s="456" t="s">
        <v>1572</v>
      </c>
      <c r="G73" s="456" t="s">
        <v>57</v>
      </c>
      <c r="H73" s="456" t="s">
        <v>2661</v>
      </c>
      <c r="I73" s="456" t="s">
        <v>2666</v>
      </c>
      <c r="J73" s="456" t="s">
        <v>2667</v>
      </c>
      <c r="K73" s="456"/>
      <c r="L73" s="456"/>
      <c r="M73" s="458" t="s">
        <v>50</v>
      </c>
      <c r="N73" s="458" t="s">
        <v>50</v>
      </c>
      <c r="O73" s="456"/>
      <c r="Q73" s="460"/>
      <c r="R73" s="459" t="s">
        <v>3798</v>
      </c>
    </row>
    <row r="74" spans="1:18" s="91" customFormat="1" ht="43.5">
      <c r="A74" s="60">
        <v>66</v>
      </c>
      <c r="B74" s="60">
        <v>8</v>
      </c>
      <c r="C74" s="287" t="s">
        <v>45</v>
      </c>
      <c r="D74" s="287" t="s">
        <v>1559</v>
      </c>
      <c r="E74" s="287" t="s">
        <v>2403</v>
      </c>
      <c r="F74" s="60" t="s">
        <v>1572</v>
      </c>
      <c r="G74" s="60" t="s">
        <v>57</v>
      </c>
      <c r="H74" s="60" t="s">
        <v>2661</v>
      </c>
      <c r="I74" s="60" t="s">
        <v>2668</v>
      </c>
      <c r="J74" s="60" t="s">
        <v>2669</v>
      </c>
      <c r="K74" s="60"/>
      <c r="L74" s="60"/>
      <c r="M74" s="284" t="s">
        <v>50</v>
      </c>
      <c r="N74" s="284" t="s">
        <v>50</v>
      </c>
      <c r="O74" s="60"/>
      <c r="Q74" s="350"/>
    </row>
    <row r="75" spans="1:18" s="91" customFormat="1" ht="43.5">
      <c r="A75" s="60">
        <v>67</v>
      </c>
      <c r="B75" s="60">
        <v>8</v>
      </c>
      <c r="C75" s="287" t="s">
        <v>54</v>
      </c>
      <c r="D75" s="287" t="s">
        <v>2670</v>
      </c>
      <c r="E75" s="287" t="s">
        <v>2671</v>
      </c>
      <c r="F75" s="60" t="s">
        <v>2672</v>
      </c>
      <c r="G75" s="60" t="s">
        <v>57</v>
      </c>
      <c r="H75" s="60" t="s">
        <v>2673</v>
      </c>
      <c r="I75" s="60" t="s">
        <v>2674</v>
      </c>
      <c r="J75" s="60" t="s">
        <v>2675</v>
      </c>
      <c r="K75" s="60"/>
      <c r="L75" s="60"/>
      <c r="M75" s="284" t="s">
        <v>50</v>
      </c>
      <c r="N75" s="284" t="s">
        <v>50</v>
      </c>
      <c r="O75" s="60"/>
      <c r="Q75" s="350"/>
      <c r="R75" s="91" t="s">
        <v>2533</v>
      </c>
    </row>
    <row r="76" spans="1:18" s="91" customFormat="1" ht="43.5">
      <c r="A76" s="60">
        <v>68</v>
      </c>
      <c r="B76" s="60">
        <v>8</v>
      </c>
      <c r="C76" s="287" t="s">
        <v>45</v>
      </c>
      <c r="D76" s="287" t="s">
        <v>2676</v>
      </c>
      <c r="E76" s="287" t="s">
        <v>2677</v>
      </c>
      <c r="F76" s="60" t="s">
        <v>1572</v>
      </c>
      <c r="G76" s="60" t="s">
        <v>57</v>
      </c>
      <c r="H76" s="60" t="s">
        <v>2673</v>
      </c>
      <c r="I76" s="60" t="s">
        <v>2678</v>
      </c>
      <c r="J76" s="60" t="s">
        <v>2679</v>
      </c>
      <c r="K76" s="60"/>
      <c r="L76" s="60"/>
      <c r="M76" s="284" t="s">
        <v>50</v>
      </c>
      <c r="N76" s="284" t="s">
        <v>50</v>
      </c>
      <c r="O76" s="60"/>
      <c r="Q76" s="350"/>
    </row>
    <row r="77" spans="1:18" s="112" customFormat="1" ht="43.5">
      <c r="A77" s="148">
        <v>69</v>
      </c>
      <c r="B77" s="148">
        <v>8</v>
      </c>
      <c r="C77" s="392" t="s">
        <v>54</v>
      </c>
      <c r="D77" s="392" t="s">
        <v>2680</v>
      </c>
      <c r="E77" s="392" t="s">
        <v>2681</v>
      </c>
      <c r="F77" s="148" t="s">
        <v>1572</v>
      </c>
      <c r="G77" s="148" t="s">
        <v>57</v>
      </c>
      <c r="H77" s="148" t="s">
        <v>2682</v>
      </c>
      <c r="I77" s="148" t="s">
        <v>2683</v>
      </c>
      <c r="J77" s="148" t="s">
        <v>2684</v>
      </c>
      <c r="K77" s="148"/>
      <c r="L77" s="148"/>
      <c r="M77" s="393" t="s">
        <v>50</v>
      </c>
      <c r="N77" s="393" t="s">
        <v>50</v>
      </c>
      <c r="O77" s="148"/>
      <c r="Q77" s="391"/>
      <c r="R77" s="112" t="s">
        <v>1817</v>
      </c>
    </row>
    <row r="78" spans="1:18" s="91" customFormat="1" ht="43.5">
      <c r="A78" s="60">
        <v>70</v>
      </c>
      <c r="B78" s="60">
        <v>10</v>
      </c>
      <c r="C78" s="287" t="s">
        <v>45</v>
      </c>
      <c r="D78" s="287" t="s">
        <v>2685</v>
      </c>
      <c r="E78" s="287" t="s">
        <v>2686</v>
      </c>
      <c r="F78" s="60" t="s">
        <v>2181</v>
      </c>
      <c r="G78" s="60" t="s">
        <v>57</v>
      </c>
      <c r="H78" s="60" t="s">
        <v>469</v>
      </c>
      <c r="I78" s="60" t="s">
        <v>2687</v>
      </c>
      <c r="J78" s="60"/>
      <c r="K78" s="60"/>
      <c r="L78" s="60"/>
      <c r="M78" s="284" t="s">
        <v>50</v>
      </c>
      <c r="N78" s="284" t="s">
        <v>50</v>
      </c>
      <c r="O78" s="60"/>
      <c r="Q78" s="350"/>
    </row>
    <row r="79" spans="1:18" s="91" customFormat="1" ht="43.5">
      <c r="A79" s="60">
        <v>71</v>
      </c>
      <c r="B79" s="60">
        <v>10</v>
      </c>
      <c r="C79" s="287" t="s">
        <v>45</v>
      </c>
      <c r="D79" s="287" t="s">
        <v>2688</v>
      </c>
      <c r="E79" s="287" t="s">
        <v>467</v>
      </c>
      <c r="F79" s="60" t="s">
        <v>2181</v>
      </c>
      <c r="G79" s="60" t="s">
        <v>57</v>
      </c>
      <c r="H79" s="60" t="s">
        <v>469</v>
      </c>
      <c r="I79" s="60" t="s">
        <v>470</v>
      </c>
      <c r="J79" s="60"/>
      <c r="K79" s="60"/>
      <c r="L79" s="60"/>
      <c r="M79" s="284" t="s">
        <v>50</v>
      </c>
      <c r="N79" s="284" t="s">
        <v>50</v>
      </c>
      <c r="O79" s="60"/>
      <c r="Q79" s="350"/>
    </row>
    <row r="80" spans="1:18" s="91" customFormat="1" ht="43.5">
      <c r="A80" s="60">
        <v>72</v>
      </c>
      <c r="B80" s="60">
        <v>10</v>
      </c>
      <c r="C80" s="287" t="s">
        <v>45</v>
      </c>
      <c r="D80" s="287" t="s">
        <v>2689</v>
      </c>
      <c r="E80" s="287" t="s">
        <v>2690</v>
      </c>
      <c r="F80" s="60" t="s">
        <v>2181</v>
      </c>
      <c r="G80" s="60" t="s">
        <v>57</v>
      </c>
      <c r="H80" s="60" t="s">
        <v>469</v>
      </c>
      <c r="I80" s="60" t="s">
        <v>2691</v>
      </c>
      <c r="J80" s="60" t="s">
        <v>2703</v>
      </c>
      <c r="K80" s="60"/>
      <c r="L80" s="60"/>
      <c r="M80" s="284" t="s">
        <v>50</v>
      </c>
      <c r="N80" s="284" t="s">
        <v>50</v>
      </c>
      <c r="O80" s="60"/>
      <c r="Q80" s="350"/>
    </row>
    <row r="81" spans="1:21" s="225" customFormat="1" ht="43.5">
      <c r="A81" s="204">
        <v>73</v>
      </c>
      <c r="B81" s="204">
        <v>10</v>
      </c>
      <c r="C81" s="294" t="s">
        <v>45</v>
      </c>
      <c r="D81" s="294" t="s">
        <v>2692</v>
      </c>
      <c r="E81" s="294" t="s">
        <v>4104</v>
      </c>
      <c r="F81" s="204" t="s">
        <v>2181</v>
      </c>
      <c r="G81" s="204" t="s">
        <v>57</v>
      </c>
      <c r="H81" s="204" t="s">
        <v>469</v>
      </c>
      <c r="I81" s="204" t="s">
        <v>2693</v>
      </c>
      <c r="J81" s="204" t="s">
        <v>2705</v>
      </c>
      <c r="K81" s="204"/>
      <c r="L81" s="204"/>
      <c r="M81" s="295" t="s">
        <v>50</v>
      </c>
      <c r="N81" s="295" t="s">
        <v>50</v>
      </c>
      <c r="O81" s="204"/>
      <c r="P81" s="225" t="s">
        <v>1803</v>
      </c>
      <c r="Q81" s="296">
        <v>4000</v>
      </c>
    </row>
    <row r="82" spans="1:21" s="112" customFormat="1" ht="108.75">
      <c r="A82" s="148">
        <v>74</v>
      </c>
      <c r="B82" s="148">
        <v>10</v>
      </c>
      <c r="C82" s="392" t="s">
        <v>58</v>
      </c>
      <c r="D82" s="392" t="s">
        <v>2694</v>
      </c>
      <c r="E82" s="392" t="s">
        <v>2695</v>
      </c>
      <c r="F82" s="148" t="s">
        <v>2181</v>
      </c>
      <c r="G82" s="148" t="s">
        <v>57</v>
      </c>
      <c r="H82" s="148" t="s">
        <v>469</v>
      </c>
      <c r="I82" s="148" t="s">
        <v>2696</v>
      </c>
      <c r="J82" s="148" t="s">
        <v>2704</v>
      </c>
      <c r="K82" s="148"/>
      <c r="L82" s="148"/>
      <c r="M82" s="393" t="s">
        <v>50</v>
      </c>
      <c r="N82" s="393" t="s">
        <v>50</v>
      </c>
      <c r="O82" s="148"/>
      <c r="Q82" s="391"/>
      <c r="R82" s="112" t="s">
        <v>1859</v>
      </c>
      <c r="S82" s="112" t="s">
        <v>3863</v>
      </c>
      <c r="T82" s="112" t="s">
        <v>3865</v>
      </c>
      <c r="U82" s="112">
        <v>4000</v>
      </c>
    </row>
    <row r="83" spans="1:21" s="225" customFormat="1" ht="43.5">
      <c r="A83" s="204">
        <v>75</v>
      </c>
      <c r="B83" s="204">
        <v>10</v>
      </c>
      <c r="C83" s="294" t="s">
        <v>58</v>
      </c>
      <c r="D83" s="294" t="s">
        <v>2697</v>
      </c>
      <c r="E83" s="294" t="s">
        <v>2698</v>
      </c>
      <c r="F83" s="204" t="s">
        <v>2181</v>
      </c>
      <c r="G83" s="204" t="s">
        <v>57</v>
      </c>
      <c r="H83" s="204" t="s">
        <v>469</v>
      </c>
      <c r="I83" s="204" t="s">
        <v>2699</v>
      </c>
      <c r="J83" s="204" t="s">
        <v>2706</v>
      </c>
      <c r="K83" s="204"/>
      <c r="L83" s="204"/>
      <c r="M83" s="295" t="s">
        <v>50</v>
      </c>
      <c r="N83" s="295" t="s">
        <v>50</v>
      </c>
      <c r="O83" s="204"/>
      <c r="P83" s="225" t="s">
        <v>1801</v>
      </c>
      <c r="Q83" s="296">
        <v>4000</v>
      </c>
      <c r="R83" s="225" t="s">
        <v>3864</v>
      </c>
    </row>
    <row r="84" spans="1:21" s="225" customFormat="1" ht="43.5">
      <c r="A84" s="204">
        <v>76</v>
      </c>
      <c r="B84" s="204">
        <v>10</v>
      </c>
      <c r="C84" s="294" t="s">
        <v>58</v>
      </c>
      <c r="D84" s="294" t="s">
        <v>2700</v>
      </c>
      <c r="E84" s="294" t="s">
        <v>2701</v>
      </c>
      <c r="F84" s="204" t="s">
        <v>2181</v>
      </c>
      <c r="G84" s="204" t="s">
        <v>57</v>
      </c>
      <c r="H84" s="204" t="s">
        <v>469</v>
      </c>
      <c r="I84" s="204" t="s">
        <v>2702</v>
      </c>
      <c r="J84" s="204" t="s">
        <v>2707</v>
      </c>
      <c r="K84" s="204"/>
      <c r="L84" s="204"/>
      <c r="M84" s="295" t="s">
        <v>50</v>
      </c>
      <c r="N84" s="295" t="s">
        <v>50</v>
      </c>
      <c r="O84" s="204"/>
      <c r="P84" s="225" t="s">
        <v>1801</v>
      </c>
      <c r="Q84" s="296">
        <v>4000</v>
      </c>
      <c r="R84" s="225" t="s">
        <v>1859</v>
      </c>
    </row>
    <row r="85" spans="1:21" s="91" customFormat="1" ht="43.5">
      <c r="A85" s="60">
        <v>77</v>
      </c>
      <c r="B85" s="60">
        <v>11</v>
      </c>
      <c r="C85" s="287" t="s">
        <v>45</v>
      </c>
      <c r="D85" s="287" t="s">
        <v>2708</v>
      </c>
      <c r="E85" s="287" t="s">
        <v>2709</v>
      </c>
      <c r="F85" s="60" t="s">
        <v>1681</v>
      </c>
      <c r="G85" s="60" t="s">
        <v>57</v>
      </c>
      <c r="H85" s="60" t="s">
        <v>2710</v>
      </c>
      <c r="I85" s="60" t="s">
        <v>2711</v>
      </c>
      <c r="J85" s="60" t="s">
        <v>2712</v>
      </c>
      <c r="K85" s="60"/>
      <c r="L85" s="60"/>
      <c r="M85" s="284" t="s">
        <v>50</v>
      </c>
      <c r="N85" s="284" t="s">
        <v>50</v>
      </c>
      <c r="O85" s="60"/>
      <c r="Q85" s="350"/>
    </row>
    <row r="86" spans="1:21" s="91" customFormat="1" ht="43.5">
      <c r="A86" s="60">
        <v>78</v>
      </c>
      <c r="B86" s="60">
        <v>11</v>
      </c>
      <c r="C86" s="287" t="s">
        <v>58</v>
      </c>
      <c r="D86" s="287" t="s">
        <v>2713</v>
      </c>
      <c r="E86" s="287" t="s">
        <v>2714</v>
      </c>
      <c r="F86" s="60" t="s">
        <v>1681</v>
      </c>
      <c r="G86" s="60" t="s">
        <v>57</v>
      </c>
      <c r="H86" s="60" t="s">
        <v>2710</v>
      </c>
      <c r="I86" s="60" t="s">
        <v>2715</v>
      </c>
      <c r="J86" s="60"/>
      <c r="K86" s="60"/>
      <c r="L86" s="60"/>
      <c r="M86" s="284" t="s">
        <v>50</v>
      </c>
      <c r="N86" s="284" t="s">
        <v>50</v>
      </c>
      <c r="O86" s="60"/>
      <c r="Q86" s="350"/>
    </row>
    <row r="87" spans="1:21" s="91" customFormat="1">
      <c r="A87" s="60">
        <v>79</v>
      </c>
      <c r="B87" s="60">
        <v>11</v>
      </c>
      <c r="C87" s="287" t="s">
        <v>58</v>
      </c>
      <c r="D87" s="287" t="s">
        <v>2688</v>
      </c>
      <c r="E87" s="287" t="s">
        <v>2716</v>
      </c>
      <c r="F87" s="60" t="s">
        <v>1681</v>
      </c>
      <c r="G87" s="60" t="s">
        <v>57</v>
      </c>
      <c r="H87" s="60" t="s">
        <v>2710</v>
      </c>
      <c r="I87" s="60"/>
      <c r="J87" s="60" t="s">
        <v>2717</v>
      </c>
      <c r="K87" s="60"/>
      <c r="L87" s="60"/>
      <c r="M87" s="284" t="s">
        <v>50</v>
      </c>
      <c r="N87" s="284" t="s">
        <v>50</v>
      </c>
      <c r="O87" s="60"/>
      <c r="Q87" s="350"/>
      <c r="R87" s="91" t="s">
        <v>2533</v>
      </c>
    </row>
    <row r="88" spans="1:21" s="91" customFormat="1" ht="43.5">
      <c r="A88" s="60">
        <v>80</v>
      </c>
      <c r="B88" s="60">
        <v>11</v>
      </c>
      <c r="C88" s="287" t="s">
        <v>58</v>
      </c>
      <c r="D88" s="287" t="s">
        <v>2718</v>
      </c>
      <c r="E88" s="287" t="s">
        <v>2719</v>
      </c>
      <c r="F88" s="60" t="s">
        <v>1681</v>
      </c>
      <c r="G88" s="60" t="s">
        <v>57</v>
      </c>
      <c r="H88" s="60" t="s">
        <v>2710</v>
      </c>
      <c r="I88" s="60" t="s">
        <v>2720</v>
      </c>
      <c r="J88" s="60" t="s">
        <v>2721</v>
      </c>
      <c r="K88" s="60"/>
      <c r="L88" s="60"/>
      <c r="M88" s="284" t="s">
        <v>50</v>
      </c>
      <c r="N88" s="284" t="s">
        <v>50</v>
      </c>
      <c r="O88" s="60"/>
      <c r="Q88" s="350"/>
    </row>
    <row r="89" spans="1:21" s="91" customFormat="1" ht="43.5">
      <c r="A89" s="60">
        <v>81</v>
      </c>
      <c r="B89" s="60">
        <v>11</v>
      </c>
      <c r="C89" s="287" t="s">
        <v>58</v>
      </c>
      <c r="D89" s="287" t="s">
        <v>2722</v>
      </c>
      <c r="E89" s="287" t="s">
        <v>2723</v>
      </c>
      <c r="F89" s="60" t="s">
        <v>1681</v>
      </c>
      <c r="G89" s="60" t="s">
        <v>57</v>
      </c>
      <c r="H89" s="60" t="s">
        <v>2710</v>
      </c>
      <c r="I89" s="60" t="s">
        <v>2724</v>
      </c>
      <c r="J89" s="60" t="s">
        <v>2725</v>
      </c>
      <c r="K89" s="60"/>
      <c r="L89" s="60"/>
      <c r="M89" s="284" t="s">
        <v>50</v>
      </c>
      <c r="N89" s="284" t="s">
        <v>50</v>
      </c>
      <c r="O89" s="60"/>
      <c r="Q89" s="350"/>
    </row>
    <row r="90" spans="1:21" s="91" customFormat="1" ht="43.5">
      <c r="A90" s="60">
        <v>82</v>
      </c>
      <c r="B90" s="60">
        <v>11</v>
      </c>
      <c r="C90" s="287" t="s">
        <v>58</v>
      </c>
      <c r="D90" s="287" t="s">
        <v>2726</v>
      </c>
      <c r="E90" s="287" t="s">
        <v>2727</v>
      </c>
      <c r="F90" s="60" t="s">
        <v>1681</v>
      </c>
      <c r="G90" s="60" t="s">
        <v>57</v>
      </c>
      <c r="H90" s="60" t="s">
        <v>2710</v>
      </c>
      <c r="I90" s="60" t="s">
        <v>2728</v>
      </c>
      <c r="J90" s="60"/>
      <c r="K90" s="60"/>
      <c r="L90" s="60"/>
      <c r="M90" s="284" t="s">
        <v>50</v>
      </c>
      <c r="N90" s="284" t="s">
        <v>50</v>
      </c>
      <c r="O90" s="60"/>
      <c r="Q90" s="350"/>
    </row>
    <row r="91" spans="1:21" s="91" customFormat="1" ht="43.5">
      <c r="A91" s="60">
        <v>83</v>
      </c>
      <c r="B91" s="60">
        <v>11</v>
      </c>
      <c r="C91" s="287" t="s">
        <v>58</v>
      </c>
      <c r="D91" s="287" t="s">
        <v>2729</v>
      </c>
      <c r="E91" s="287" t="s">
        <v>2730</v>
      </c>
      <c r="F91" s="60" t="s">
        <v>1681</v>
      </c>
      <c r="G91" s="60" t="s">
        <v>57</v>
      </c>
      <c r="H91" s="60" t="s">
        <v>2710</v>
      </c>
      <c r="I91" s="60" t="s">
        <v>2731</v>
      </c>
      <c r="J91" s="60" t="s">
        <v>2732</v>
      </c>
      <c r="K91" s="60"/>
      <c r="L91" s="60"/>
      <c r="M91" s="284" t="s">
        <v>50</v>
      </c>
      <c r="N91" s="284" t="s">
        <v>50</v>
      </c>
      <c r="O91" s="60"/>
      <c r="Q91" s="350"/>
      <c r="R91" s="91" t="s">
        <v>2533</v>
      </c>
    </row>
    <row r="92" spans="1:21" s="91" customFormat="1" ht="43.5">
      <c r="A92" s="60">
        <v>84</v>
      </c>
      <c r="B92" s="60">
        <v>12</v>
      </c>
      <c r="C92" s="287" t="s">
        <v>58</v>
      </c>
      <c r="D92" s="287" t="s">
        <v>2733</v>
      </c>
      <c r="E92" s="287" t="s">
        <v>2734</v>
      </c>
      <c r="F92" s="60" t="s">
        <v>164</v>
      </c>
      <c r="G92" s="60" t="s">
        <v>57</v>
      </c>
      <c r="H92" s="60" t="s">
        <v>298</v>
      </c>
      <c r="I92" s="60" t="s">
        <v>2735</v>
      </c>
      <c r="J92" s="60"/>
      <c r="K92" s="60"/>
      <c r="L92" s="60"/>
      <c r="M92" s="284" t="s">
        <v>50</v>
      </c>
      <c r="N92" s="284" t="s">
        <v>50</v>
      </c>
      <c r="O92" s="60"/>
      <c r="Q92" s="350"/>
    </row>
    <row r="93" spans="1:21" s="91" customFormat="1" ht="43.5">
      <c r="A93" s="60">
        <v>85</v>
      </c>
      <c r="B93" s="60">
        <v>12</v>
      </c>
      <c r="C93" s="287" t="s">
        <v>58</v>
      </c>
      <c r="D93" s="287" t="s">
        <v>2736</v>
      </c>
      <c r="E93" s="287" t="s">
        <v>2737</v>
      </c>
      <c r="F93" s="60" t="s">
        <v>164</v>
      </c>
      <c r="G93" s="60" t="s">
        <v>57</v>
      </c>
      <c r="H93" s="60" t="s">
        <v>298</v>
      </c>
      <c r="I93" s="60" t="s">
        <v>2738</v>
      </c>
      <c r="J93" s="60"/>
      <c r="K93" s="60"/>
      <c r="L93" s="60"/>
      <c r="M93" s="284" t="s">
        <v>50</v>
      </c>
      <c r="N93" s="284" t="s">
        <v>50</v>
      </c>
      <c r="O93" s="60"/>
      <c r="Q93" s="350"/>
    </row>
    <row r="94" spans="1:21" s="91" customFormat="1" ht="43.5">
      <c r="A94" s="60">
        <v>86</v>
      </c>
      <c r="B94" s="60">
        <v>12</v>
      </c>
      <c r="C94" s="287" t="s">
        <v>58</v>
      </c>
      <c r="D94" s="287" t="s">
        <v>2739</v>
      </c>
      <c r="E94" s="287" t="s">
        <v>2740</v>
      </c>
      <c r="F94" s="60" t="s">
        <v>164</v>
      </c>
      <c r="G94" s="60" t="s">
        <v>57</v>
      </c>
      <c r="H94" s="60" t="s">
        <v>298</v>
      </c>
      <c r="I94" s="60" t="s">
        <v>2741</v>
      </c>
      <c r="J94" s="60"/>
      <c r="K94" s="60"/>
      <c r="L94" s="60"/>
      <c r="M94" s="284" t="s">
        <v>50</v>
      </c>
      <c r="N94" s="284" t="s">
        <v>50</v>
      </c>
      <c r="O94" s="60"/>
      <c r="Q94" s="350"/>
    </row>
    <row r="95" spans="1:21" s="91" customFormat="1" ht="43.5">
      <c r="A95" s="60">
        <v>87</v>
      </c>
      <c r="B95" s="60">
        <v>12</v>
      </c>
      <c r="C95" s="287" t="s">
        <v>54</v>
      </c>
      <c r="D95" s="287" t="s">
        <v>2742</v>
      </c>
      <c r="E95" s="287" t="s">
        <v>2743</v>
      </c>
      <c r="F95" s="60" t="s">
        <v>164</v>
      </c>
      <c r="G95" s="60" t="s">
        <v>57</v>
      </c>
      <c r="H95" s="60" t="s">
        <v>298</v>
      </c>
      <c r="I95" s="60" t="s">
        <v>2744</v>
      </c>
      <c r="J95" s="60"/>
      <c r="K95" s="60"/>
      <c r="L95" s="60"/>
      <c r="M95" s="284" t="s">
        <v>50</v>
      </c>
      <c r="N95" s="284" t="s">
        <v>50</v>
      </c>
      <c r="O95" s="60"/>
      <c r="Q95" s="350"/>
    </row>
    <row r="96" spans="1:21" s="91" customFormat="1" ht="43.5">
      <c r="A96" s="60">
        <v>88</v>
      </c>
      <c r="B96" s="60">
        <v>12</v>
      </c>
      <c r="C96" s="287" t="s">
        <v>58</v>
      </c>
      <c r="D96" s="287" t="s">
        <v>2745</v>
      </c>
      <c r="E96" s="287" t="s">
        <v>2746</v>
      </c>
      <c r="F96" s="60" t="s">
        <v>164</v>
      </c>
      <c r="G96" s="60" t="s">
        <v>57</v>
      </c>
      <c r="H96" s="60" t="s">
        <v>298</v>
      </c>
      <c r="I96" s="60" t="s">
        <v>2747</v>
      </c>
      <c r="J96" s="60" t="s">
        <v>2748</v>
      </c>
      <c r="K96" s="60"/>
      <c r="L96" s="60"/>
      <c r="M96" s="284" t="s">
        <v>50</v>
      </c>
      <c r="N96" s="284" t="s">
        <v>50</v>
      </c>
      <c r="O96" s="60"/>
      <c r="Q96" s="350"/>
    </row>
    <row r="97" spans="1:18" s="91" customFormat="1" ht="43.5">
      <c r="A97" s="60">
        <v>89</v>
      </c>
      <c r="B97" s="60">
        <v>12</v>
      </c>
      <c r="C97" s="287" t="s">
        <v>58</v>
      </c>
      <c r="D97" s="287" t="s">
        <v>2749</v>
      </c>
      <c r="E97" s="287" t="s">
        <v>2750</v>
      </c>
      <c r="F97" s="60" t="s">
        <v>164</v>
      </c>
      <c r="G97" s="60" t="s">
        <v>57</v>
      </c>
      <c r="H97" s="60" t="s">
        <v>298</v>
      </c>
      <c r="I97" s="60" t="s">
        <v>2751</v>
      </c>
      <c r="J97" s="60"/>
      <c r="K97" s="60"/>
      <c r="L97" s="60"/>
      <c r="M97" s="284" t="s">
        <v>50</v>
      </c>
      <c r="N97" s="284" t="s">
        <v>50</v>
      </c>
      <c r="O97" s="60"/>
      <c r="Q97" s="350"/>
    </row>
    <row r="98" spans="1:18" s="91" customFormat="1" ht="43.5">
      <c r="A98" s="60">
        <v>90</v>
      </c>
      <c r="B98" s="60">
        <v>12</v>
      </c>
      <c r="C98" s="287" t="s">
        <v>58</v>
      </c>
      <c r="D98" s="287" t="s">
        <v>2752</v>
      </c>
      <c r="E98" s="287" t="s">
        <v>278</v>
      </c>
      <c r="F98" s="60" t="s">
        <v>164</v>
      </c>
      <c r="G98" s="60" t="s">
        <v>57</v>
      </c>
      <c r="H98" s="60" t="s">
        <v>298</v>
      </c>
      <c r="I98" s="60" t="s">
        <v>2753</v>
      </c>
      <c r="J98" s="60" t="s">
        <v>2754</v>
      </c>
      <c r="K98" s="60"/>
      <c r="L98" s="60"/>
      <c r="M98" s="284" t="s">
        <v>50</v>
      </c>
      <c r="N98" s="284" t="s">
        <v>50</v>
      </c>
      <c r="O98" s="60"/>
      <c r="Q98" s="350"/>
    </row>
    <row r="99" spans="1:18" s="459" customFormat="1" ht="43.5">
      <c r="A99" s="456">
        <v>91</v>
      </c>
      <c r="B99" s="456">
        <v>12</v>
      </c>
      <c r="C99" s="457" t="s">
        <v>58</v>
      </c>
      <c r="D99" s="457" t="s">
        <v>2755</v>
      </c>
      <c r="E99" s="457" t="s">
        <v>2756</v>
      </c>
      <c r="F99" s="456" t="s">
        <v>164</v>
      </c>
      <c r="G99" s="456" t="s">
        <v>57</v>
      </c>
      <c r="H99" s="456" t="s">
        <v>298</v>
      </c>
      <c r="I99" s="456" t="s">
        <v>2757</v>
      </c>
      <c r="J99" s="456" t="s">
        <v>2758</v>
      </c>
      <c r="K99" s="456"/>
      <c r="L99" s="456"/>
      <c r="M99" s="458" t="s">
        <v>50</v>
      </c>
      <c r="N99" s="458" t="s">
        <v>50</v>
      </c>
      <c r="O99" s="456"/>
      <c r="Q99" s="460"/>
      <c r="R99" s="459" t="s">
        <v>3798</v>
      </c>
    </row>
    <row r="100" spans="1:18" s="91" customFormat="1" ht="43.5">
      <c r="A100" s="60">
        <v>92</v>
      </c>
      <c r="B100" s="60">
        <v>12</v>
      </c>
      <c r="C100" s="287" t="s">
        <v>58</v>
      </c>
      <c r="D100" s="287" t="s">
        <v>2759</v>
      </c>
      <c r="E100" s="287" t="s">
        <v>2760</v>
      </c>
      <c r="F100" s="60" t="s">
        <v>164</v>
      </c>
      <c r="G100" s="60" t="s">
        <v>57</v>
      </c>
      <c r="H100" s="60" t="s">
        <v>298</v>
      </c>
      <c r="I100" s="60" t="s">
        <v>2761</v>
      </c>
      <c r="J100" s="60" t="s">
        <v>2762</v>
      </c>
      <c r="K100" s="60"/>
      <c r="L100" s="60"/>
      <c r="M100" s="284" t="s">
        <v>50</v>
      </c>
      <c r="N100" s="284" t="s">
        <v>50</v>
      </c>
      <c r="O100" s="60"/>
      <c r="Q100" s="350"/>
    </row>
    <row r="101" spans="1:18" s="91" customFormat="1" ht="43.5">
      <c r="A101" s="60">
        <v>93</v>
      </c>
      <c r="B101" s="60">
        <v>12</v>
      </c>
      <c r="C101" s="287" t="s">
        <v>45</v>
      </c>
      <c r="D101" s="287" t="s">
        <v>1564</v>
      </c>
      <c r="E101" s="287" t="s">
        <v>2763</v>
      </c>
      <c r="F101" s="60" t="s">
        <v>164</v>
      </c>
      <c r="G101" s="60" t="s">
        <v>57</v>
      </c>
      <c r="H101" s="60" t="s">
        <v>298</v>
      </c>
      <c r="I101" s="60"/>
      <c r="J101" s="60"/>
      <c r="K101" s="60"/>
      <c r="L101" s="60"/>
      <c r="M101" s="284" t="s">
        <v>50</v>
      </c>
      <c r="N101" s="284" t="s">
        <v>50</v>
      </c>
      <c r="O101" s="60"/>
      <c r="Q101" s="350"/>
      <c r="R101" s="91" t="s">
        <v>3803</v>
      </c>
    </row>
    <row r="102" spans="1:18" s="91" customFormat="1" ht="43.5">
      <c r="A102" s="60">
        <v>94</v>
      </c>
      <c r="B102" s="60">
        <v>12</v>
      </c>
      <c r="C102" s="287" t="s">
        <v>58</v>
      </c>
      <c r="D102" s="287" t="s">
        <v>2764</v>
      </c>
      <c r="E102" s="287" t="s">
        <v>2765</v>
      </c>
      <c r="F102" s="60" t="s">
        <v>164</v>
      </c>
      <c r="G102" s="60" t="s">
        <v>57</v>
      </c>
      <c r="H102" s="60" t="s">
        <v>298</v>
      </c>
      <c r="I102" s="60" t="s">
        <v>2766</v>
      </c>
      <c r="J102" s="60" t="s">
        <v>2767</v>
      </c>
      <c r="K102" s="60"/>
      <c r="L102" s="60"/>
      <c r="M102" s="284" t="s">
        <v>50</v>
      </c>
      <c r="N102" s="284" t="s">
        <v>50</v>
      </c>
      <c r="O102" s="60"/>
      <c r="Q102" s="350"/>
    </row>
    <row r="103" spans="1:18" s="91" customFormat="1" ht="43.5">
      <c r="A103" s="60">
        <v>95</v>
      </c>
      <c r="B103" s="60">
        <v>12</v>
      </c>
      <c r="C103" s="287" t="s">
        <v>58</v>
      </c>
      <c r="D103" s="287" t="s">
        <v>2768</v>
      </c>
      <c r="E103" s="287" t="s">
        <v>271</v>
      </c>
      <c r="F103" s="60" t="s">
        <v>164</v>
      </c>
      <c r="G103" s="60" t="s">
        <v>57</v>
      </c>
      <c r="H103" s="60" t="s">
        <v>298</v>
      </c>
      <c r="I103" s="60" t="s">
        <v>2769</v>
      </c>
      <c r="J103" s="60"/>
      <c r="K103" s="60"/>
      <c r="L103" s="60"/>
      <c r="M103" s="284" t="s">
        <v>50</v>
      </c>
      <c r="N103" s="284" t="s">
        <v>50</v>
      </c>
      <c r="O103" s="60"/>
      <c r="Q103" s="350"/>
    </row>
    <row r="104" spans="1:18" s="225" customFormat="1" ht="43.5">
      <c r="A104" s="204">
        <v>96</v>
      </c>
      <c r="B104" s="204">
        <v>12</v>
      </c>
      <c r="C104" s="294" t="s">
        <v>45</v>
      </c>
      <c r="D104" s="294" t="s">
        <v>2770</v>
      </c>
      <c r="E104" s="294" t="s">
        <v>2771</v>
      </c>
      <c r="F104" s="204" t="s">
        <v>164</v>
      </c>
      <c r="G104" s="204" t="s">
        <v>57</v>
      </c>
      <c r="H104" s="204" t="s">
        <v>2772</v>
      </c>
      <c r="I104" s="204" t="s">
        <v>2773</v>
      </c>
      <c r="J104" s="204" t="s">
        <v>2774</v>
      </c>
      <c r="K104" s="204"/>
      <c r="L104" s="204"/>
      <c r="M104" s="295" t="s">
        <v>50</v>
      </c>
      <c r="N104" s="295" t="s">
        <v>50</v>
      </c>
      <c r="O104" s="204"/>
      <c r="P104" s="225" t="s">
        <v>1801</v>
      </c>
      <c r="Q104" s="296">
        <v>4000</v>
      </c>
      <c r="R104" s="225" t="s">
        <v>3495</v>
      </c>
    </row>
    <row r="105" spans="1:18" s="91" customFormat="1" ht="43.5">
      <c r="A105" s="60">
        <v>97</v>
      </c>
      <c r="B105" s="60">
        <v>12</v>
      </c>
      <c r="C105" s="287" t="s">
        <v>45</v>
      </c>
      <c r="D105" s="287" t="s">
        <v>2775</v>
      </c>
      <c r="E105" s="287" t="s">
        <v>2776</v>
      </c>
      <c r="F105" s="60" t="s">
        <v>164</v>
      </c>
      <c r="G105" s="60" t="s">
        <v>57</v>
      </c>
      <c r="H105" s="60" t="s">
        <v>302</v>
      </c>
      <c r="I105" s="60" t="s">
        <v>2777</v>
      </c>
      <c r="J105" s="60" t="s">
        <v>2778</v>
      </c>
      <c r="K105" s="60"/>
      <c r="L105" s="60"/>
      <c r="M105" s="284" t="s">
        <v>50</v>
      </c>
      <c r="N105" s="284" t="s">
        <v>50</v>
      </c>
      <c r="O105" s="60"/>
      <c r="Q105" s="350"/>
    </row>
    <row r="106" spans="1:18" s="91" customFormat="1" ht="43.5">
      <c r="A106" s="60">
        <v>98</v>
      </c>
      <c r="B106" s="60">
        <v>12</v>
      </c>
      <c r="C106" s="287" t="s">
        <v>45</v>
      </c>
      <c r="D106" s="287" t="s">
        <v>1103</v>
      </c>
      <c r="E106" s="287" t="s">
        <v>2763</v>
      </c>
      <c r="F106" s="60" t="s">
        <v>164</v>
      </c>
      <c r="G106" s="60" t="s">
        <v>57</v>
      </c>
      <c r="H106" s="60" t="s">
        <v>302</v>
      </c>
      <c r="I106" s="60" t="s">
        <v>2779</v>
      </c>
      <c r="J106" s="60"/>
      <c r="K106" s="60"/>
      <c r="L106" s="60"/>
      <c r="M106" s="284" t="s">
        <v>50</v>
      </c>
      <c r="N106" s="284" t="s">
        <v>50</v>
      </c>
      <c r="O106" s="60"/>
      <c r="Q106" s="350"/>
    </row>
    <row r="107" spans="1:18" s="459" customFormat="1" ht="43.5">
      <c r="A107" s="456">
        <v>99</v>
      </c>
      <c r="B107" s="456">
        <v>12</v>
      </c>
      <c r="C107" s="457" t="s">
        <v>58</v>
      </c>
      <c r="D107" s="457" t="s">
        <v>2780</v>
      </c>
      <c r="E107" s="457" t="s">
        <v>2781</v>
      </c>
      <c r="F107" s="456" t="s">
        <v>164</v>
      </c>
      <c r="G107" s="456" t="s">
        <v>57</v>
      </c>
      <c r="H107" s="456" t="s">
        <v>302</v>
      </c>
      <c r="I107" s="456" t="s">
        <v>2782</v>
      </c>
      <c r="J107" s="456" t="s">
        <v>2783</v>
      </c>
      <c r="K107" s="456"/>
      <c r="L107" s="456"/>
      <c r="M107" s="458" t="s">
        <v>50</v>
      </c>
      <c r="N107" s="458" t="s">
        <v>50</v>
      </c>
      <c r="O107" s="456"/>
      <c r="Q107" s="460"/>
      <c r="R107" s="459" t="s">
        <v>2533</v>
      </c>
    </row>
    <row r="108" spans="1:18" s="225" customFormat="1" ht="43.5">
      <c r="A108" s="204">
        <v>100</v>
      </c>
      <c r="B108" s="204">
        <v>12</v>
      </c>
      <c r="C108" s="294" t="s">
        <v>58</v>
      </c>
      <c r="D108" s="294" t="s">
        <v>2784</v>
      </c>
      <c r="E108" s="294" t="s">
        <v>2023</v>
      </c>
      <c r="F108" s="204" t="s">
        <v>164</v>
      </c>
      <c r="G108" s="204" t="s">
        <v>57</v>
      </c>
      <c r="H108" s="204" t="s">
        <v>936</v>
      </c>
      <c r="I108" s="204" t="s">
        <v>2785</v>
      </c>
      <c r="J108" s="204"/>
      <c r="K108" s="204"/>
      <c r="L108" s="204"/>
      <c r="M108" s="295" t="s">
        <v>50</v>
      </c>
      <c r="N108" s="295" t="s">
        <v>50</v>
      </c>
      <c r="O108" s="204"/>
      <c r="P108" s="225" t="s">
        <v>1801</v>
      </c>
      <c r="Q108" s="296">
        <v>4000</v>
      </c>
      <c r="R108" s="225" t="s">
        <v>1859</v>
      </c>
    </row>
    <row r="109" spans="1:18" s="225" customFormat="1" ht="43.5">
      <c r="A109" s="204">
        <v>101</v>
      </c>
      <c r="B109" s="204">
        <v>12</v>
      </c>
      <c r="C109" s="294" t="s">
        <v>58</v>
      </c>
      <c r="D109" s="294" t="s">
        <v>661</v>
      </c>
      <c r="E109" s="294" t="s">
        <v>2786</v>
      </c>
      <c r="F109" s="204" t="s">
        <v>164</v>
      </c>
      <c r="G109" s="204" t="s">
        <v>57</v>
      </c>
      <c r="H109" s="204" t="s">
        <v>1649</v>
      </c>
      <c r="I109" s="204" t="s">
        <v>2787</v>
      </c>
      <c r="J109" s="204" t="s">
        <v>2788</v>
      </c>
      <c r="K109" s="204"/>
      <c r="L109" s="204"/>
      <c r="M109" s="295" t="s">
        <v>50</v>
      </c>
      <c r="N109" s="295" t="s">
        <v>50</v>
      </c>
      <c r="O109" s="204"/>
      <c r="P109" s="225" t="s">
        <v>1801</v>
      </c>
      <c r="Q109" s="296">
        <v>4000</v>
      </c>
      <c r="R109" s="225" t="s">
        <v>1859</v>
      </c>
    </row>
    <row r="110" spans="1:18" s="225" customFormat="1" ht="43.5">
      <c r="A110" s="204">
        <v>102</v>
      </c>
      <c r="B110" s="204">
        <v>12</v>
      </c>
      <c r="C110" s="294" t="s">
        <v>54</v>
      </c>
      <c r="D110" s="294" t="s">
        <v>2789</v>
      </c>
      <c r="E110" s="294" t="s">
        <v>2790</v>
      </c>
      <c r="F110" s="204" t="s">
        <v>164</v>
      </c>
      <c r="G110" s="204" t="s">
        <v>57</v>
      </c>
      <c r="H110" s="204" t="s">
        <v>1649</v>
      </c>
      <c r="I110" s="204" t="s">
        <v>2791</v>
      </c>
      <c r="J110" s="204" t="s">
        <v>3801</v>
      </c>
      <c r="K110" s="204"/>
      <c r="L110" s="204"/>
      <c r="M110" s="295" t="s">
        <v>50</v>
      </c>
      <c r="N110" s="295" t="s">
        <v>50</v>
      </c>
      <c r="O110" s="204"/>
      <c r="P110" s="225" t="s">
        <v>1801</v>
      </c>
      <c r="Q110" s="296">
        <v>4000</v>
      </c>
      <c r="R110" s="225" t="s">
        <v>1859</v>
      </c>
    </row>
    <row r="111" spans="1:18" s="91" customFormat="1" ht="43.5">
      <c r="A111" s="60">
        <v>103</v>
      </c>
      <c r="B111" s="60">
        <v>12</v>
      </c>
      <c r="C111" s="287" t="s">
        <v>45</v>
      </c>
      <c r="D111" s="287" t="s">
        <v>2792</v>
      </c>
      <c r="E111" s="287" t="s">
        <v>2793</v>
      </c>
      <c r="F111" s="60" t="s">
        <v>164</v>
      </c>
      <c r="G111" s="60" t="s">
        <v>57</v>
      </c>
      <c r="H111" s="60" t="s">
        <v>1116</v>
      </c>
      <c r="I111" s="60" t="s">
        <v>2794</v>
      </c>
      <c r="J111" s="60"/>
      <c r="K111" s="60"/>
      <c r="L111" s="60"/>
      <c r="M111" s="284" t="s">
        <v>50</v>
      </c>
      <c r="N111" s="284" t="s">
        <v>50</v>
      </c>
      <c r="O111" s="60"/>
      <c r="Q111" s="350"/>
    </row>
    <row r="112" spans="1:18" s="225" customFormat="1" ht="43.5">
      <c r="A112" s="204">
        <v>104</v>
      </c>
      <c r="B112" s="204">
        <v>12</v>
      </c>
      <c r="C112" s="294" t="s">
        <v>54</v>
      </c>
      <c r="D112" s="294" t="s">
        <v>2795</v>
      </c>
      <c r="E112" s="294" t="s">
        <v>2796</v>
      </c>
      <c r="F112" s="204" t="s">
        <v>164</v>
      </c>
      <c r="G112" s="204" t="s">
        <v>57</v>
      </c>
      <c r="H112" s="204" t="s">
        <v>2797</v>
      </c>
      <c r="I112" s="204" t="s">
        <v>2798</v>
      </c>
      <c r="J112" s="204" t="s">
        <v>2799</v>
      </c>
      <c r="K112" s="204"/>
      <c r="L112" s="204"/>
      <c r="M112" s="295" t="s">
        <v>50</v>
      </c>
      <c r="N112" s="295" t="s">
        <v>50</v>
      </c>
      <c r="O112" s="204"/>
      <c r="P112" s="225" t="s">
        <v>1801</v>
      </c>
      <c r="Q112" s="296">
        <v>4000</v>
      </c>
      <c r="R112" s="225" t="s">
        <v>1859</v>
      </c>
    </row>
    <row r="113" spans="1:18" s="225" customFormat="1" ht="43.5">
      <c r="A113" s="204">
        <v>105</v>
      </c>
      <c r="B113" s="204">
        <v>12</v>
      </c>
      <c r="C113" s="294" t="s">
        <v>54</v>
      </c>
      <c r="D113" s="294" t="s">
        <v>528</v>
      </c>
      <c r="E113" s="294" t="s">
        <v>2800</v>
      </c>
      <c r="F113" s="204" t="s">
        <v>164</v>
      </c>
      <c r="G113" s="204" t="s">
        <v>57</v>
      </c>
      <c r="H113" s="204" t="s">
        <v>2797</v>
      </c>
      <c r="I113" s="204" t="s">
        <v>2801</v>
      </c>
      <c r="J113" s="204" t="s">
        <v>2802</v>
      </c>
      <c r="K113" s="204"/>
      <c r="L113" s="204"/>
      <c r="M113" s="295" t="s">
        <v>50</v>
      </c>
      <c r="N113" s="295" t="s">
        <v>50</v>
      </c>
      <c r="O113" s="204"/>
      <c r="P113" s="225" t="s">
        <v>1801</v>
      </c>
      <c r="Q113" s="296">
        <v>4000</v>
      </c>
      <c r="R113" s="225" t="s">
        <v>1859</v>
      </c>
    </row>
    <row r="114" spans="1:18" s="225" customFormat="1" ht="43.5">
      <c r="A114" s="204">
        <v>106</v>
      </c>
      <c r="B114" s="204">
        <v>12</v>
      </c>
      <c r="C114" s="294" t="s">
        <v>54</v>
      </c>
      <c r="D114" s="294" t="s">
        <v>2803</v>
      </c>
      <c r="E114" s="294" t="s">
        <v>2804</v>
      </c>
      <c r="F114" s="204" t="s">
        <v>164</v>
      </c>
      <c r="G114" s="204" t="s">
        <v>57</v>
      </c>
      <c r="H114" s="204" t="s">
        <v>2797</v>
      </c>
      <c r="I114" s="204" t="s">
        <v>2805</v>
      </c>
      <c r="J114" s="204" t="s">
        <v>2806</v>
      </c>
      <c r="K114" s="204"/>
      <c r="L114" s="204"/>
      <c r="M114" s="295" t="s">
        <v>50</v>
      </c>
      <c r="N114" s="295" t="s">
        <v>50</v>
      </c>
      <c r="O114" s="204"/>
      <c r="P114" s="225" t="s">
        <v>1801</v>
      </c>
      <c r="Q114" s="296">
        <v>4000</v>
      </c>
      <c r="R114" s="225" t="s">
        <v>1859</v>
      </c>
    </row>
    <row r="115" spans="1:18" s="91" customFormat="1" ht="43.5">
      <c r="A115" s="60">
        <v>107</v>
      </c>
      <c r="B115" s="60">
        <v>12</v>
      </c>
      <c r="C115" s="287" t="s">
        <v>45</v>
      </c>
      <c r="D115" s="287" t="s">
        <v>2807</v>
      </c>
      <c r="E115" s="287" t="s">
        <v>2808</v>
      </c>
      <c r="F115" s="60" t="s">
        <v>164</v>
      </c>
      <c r="G115" s="60" t="s">
        <v>57</v>
      </c>
      <c r="H115" s="60" t="s">
        <v>1597</v>
      </c>
      <c r="I115" s="60" t="s">
        <v>2809</v>
      </c>
      <c r="J115" s="60" t="s">
        <v>2810</v>
      </c>
      <c r="K115" s="60"/>
      <c r="L115" s="60"/>
      <c r="M115" s="284" t="s">
        <v>50</v>
      </c>
      <c r="N115" s="284" t="s">
        <v>50</v>
      </c>
      <c r="O115" s="60"/>
      <c r="Q115" s="350"/>
    </row>
    <row r="116" spans="1:18" s="91" customFormat="1" ht="43.5">
      <c r="A116" s="60">
        <v>108</v>
      </c>
      <c r="B116" s="60">
        <v>12</v>
      </c>
      <c r="C116" s="287" t="s">
        <v>58</v>
      </c>
      <c r="D116" s="287" t="s">
        <v>2811</v>
      </c>
      <c r="E116" s="287" t="s">
        <v>2812</v>
      </c>
      <c r="F116" s="60" t="s">
        <v>164</v>
      </c>
      <c r="G116" s="60" t="s">
        <v>57</v>
      </c>
      <c r="H116" s="60" t="s">
        <v>1592</v>
      </c>
      <c r="I116" s="60" t="s">
        <v>2813</v>
      </c>
      <c r="J116" s="60" t="s">
        <v>2814</v>
      </c>
      <c r="K116" s="60"/>
      <c r="L116" s="60"/>
      <c r="M116" s="284" t="s">
        <v>50</v>
      </c>
      <c r="N116" s="284" t="s">
        <v>50</v>
      </c>
      <c r="O116" s="60"/>
      <c r="Q116" s="350"/>
    </row>
    <row r="117" spans="1:18" s="225" customFormat="1" ht="43.5">
      <c r="A117" s="204">
        <v>109</v>
      </c>
      <c r="B117" s="204">
        <v>12</v>
      </c>
      <c r="C117" s="294" t="s">
        <v>58</v>
      </c>
      <c r="D117" s="294" t="s">
        <v>2726</v>
      </c>
      <c r="E117" s="294" t="s">
        <v>2815</v>
      </c>
      <c r="F117" s="204" t="s">
        <v>164</v>
      </c>
      <c r="G117" s="204" t="s">
        <v>57</v>
      </c>
      <c r="H117" s="204" t="s">
        <v>284</v>
      </c>
      <c r="I117" s="204"/>
      <c r="J117" s="204" t="s">
        <v>4921</v>
      </c>
      <c r="K117" s="204"/>
      <c r="L117" s="204"/>
      <c r="M117" s="295" t="s">
        <v>50</v>
      </c>
      <c r="N117" s="295" t="s">
        <v>50</v>
      </c>
      <c r="O117" s="204"/>
      <c r="P117" s="225" t="s">
        <v>1801</v>
      </c>
      <c r="Q117" s="296">
        <v>4000</v>
      </c>
      <c r="R117" s="225" t="s">
        <v>4915</v>
      </c>
    </row>
    <row r="118" spans="1:18" s="225" customFormat="1" ht="43.5">
      <c r="A118" s="204">
        <v>110</v>
      </c>
      <c r="B118" s="204">
        <v>12</v>
      </c>
      <c r="C118" s="294" t="s">
        <v>58</v>
      </c>
      <c r="D118" s="294" t="s">
        <v>2816</v>
      </c>
      <c r="E118" s="294" t="s">
        <v>2817</v>
      </c>
      <c r="F118" s="204" t="s">
        <v>164</v>
      </c>
      <c r="G118" s="204" t="s">
        <v>57</v>
      </c>
      <c r="H118" s="204" t="s">
        <v>284</v>
      </c>
      <c r="I118" s="204"/>
      <c r="J118" s="204" t="s">
        <v>2818</v>
      </c>
      <c r="K118" s="204"/>
      <c r="L118" s="204"/>
      <c r="M118" s="295" t="s">
        <v>50</v>
      </c>
      <c r="N118" s="295" t="s">
        <v>50</v>
      </c>
      <c r="O118" s="204"/>
      <c r="P118" s="225" t="s">
        <v>1801</v>
      </c>
      <c r="Q118" s="296">
        <v>4000</v>
      </c>
      <c r="R118" s="225" t="s">
        <v>4915</v>
      </c>
    </row>
    <row r="119" spans="1:18" s="225" customFormat="1" ht="43.5">
      <c r="A119" s="204">
        <v>111</v>
      </c>
      <c r="B119" s="204">
        <v>12</v>
      </c>
      <c r="C119" s="294" t="s">
        <v>58</v>
      </c>
      <c r="D119" s="294" t="s">
        <v>2819</v>
      </c>
      <c r="E119" s="294" t="s">
        <v>2771</v>
      </c>
      <c r="F119" s="204" t="s">
        <v>164</v>
      </c>
      <c r="G119" s="204" t="s">
        <v>57</v>
      </c>
      <c r="H119" s="204" t="s">
        <v>2820</v>
      </c>
      <c r="I119" s="204" t="s">
        <v>2773</v>
      </c>
      <c r="J119" s="204" t="s">
        <v>2821</v>
      </c>
      <c r="K119" s="204"/>
      <c r="L119" s="204"/>
      <c r="M119" s="295" t="s">
        <v>50</v>
      </c>
      <c r="N119" s="295" t="s">
        <v>50</v>
      </c>
      <c r="O119" s="204"/>
      <c r="P119" s="225" t="s">
        <v>1801</v>
      </c>
      <c r="Q119" s="296">
        <v>4000</v>
      </c>
      <c r="R119" s="225" t="s">
        <v>3495</v>
      </c>
    </row>
    <row r="120" spans="1:18" s="225" customFormat="1" ht="43.5">
      <c r="A120" s="204">
        <v>112</v>
      </c>
      <c r="B120" s="204">
        <v>12</v>
      </c>
      <c r="C120" s="294" t="s">
        <v>54</v>
      </c>
      <c r="D120" s="294" t="s">
        <v>2822</v>
      </c>
      <c r="E120" s="294" t="s">
        <v>2823</v>
      </c>
      <c r="F120" s="204" t="s">
        <v>164</v>
      </c>
      <c r="G120" s="204" t="s">
        <v>57</v>
      </c>
      <c r="H120" s="204" t="s">
        <v>2820</v>
      </c>
      <c r="I120" s="204" t="s">
        <v>2824</v>
      </c>
      <c r="J120" s="204" t="s">
        <v>2825</v>
      </c>
      <c r="K120" s="204"/>
      <c r="L120" s="204"/>
      <c r="M120" s="295" t="s">
        <v>50</v>
      </c>
      <c r="N120" s="295" t="s">
        <v>50</v>
      </c>
      <c r="O120" s="204"/>
      <c r="P120" s="225" t="s">
        <v>1801</v>
      </c>
      <c r="Q120" s="296">
        <v>4000</v>
      </c>
      <c r="R120" s="225" t="s">
        <v>3495</v>
      </c>
    </row>
    <row r="121" spans="1:18" s="225" customFormat="1" ht="43.5">
      <c r="A121" s="204">
        <v>113</v>
      </c>
      <c r="B121" s="204">
        <v>12</v>
      </c>
      <c r="C121" s="294" t="s">
        <v>58</v>
      </c>
      <c r="D121" s="294" t="s">
        <v>644</v>
      </c>
      <c r="E121" s="294" t="s">
        <v>1606</v>
      </c>
      <c r="F121" s="204" t="s">
        <v>164</v>
      </c>
      <c r="G121" s="204" t="s">
        <v>57</v>
      </c>
      <c r="H121" s="204" t="s">
        <v>682</v>
      </c>
      <c r="I121" s="204" t="s">
        <v>2826</v>
      </c>
      <c r="J121" s="204" t="s">
        <v>2827</v>
      </c>
      <c r="K121" s="204"/>
      <c r="L121" s="204"/>
      <c r="M121" s="295" t="s">
        <v>50</v>
      </c>
      <c r="N121" s="295" t="s">
        <v>50</v>
      </c>
      <c r="O121" s="204"/>
      <c r="P121" s="225" t="s">
        <v>1801</v>
      </c>
      <c r="Q121" s="296">
        <v>4000</v>
      </c>
      <c r="R121" s="225" t="s">
        <v>3589</v>
      </c>
    </row>
    <row r="122" spans="1:18" s="348" customFormat="1" ht="43.5">
      <c r="A122" s="159">
        <v>114</v>
      </c>
      <c r="B122" s="159">
        <v>13</v>
      </c>
      <c r="C122" s="345" t="s">
        <v>54</v>
      </c>
      <c r="D122" s="345" t="s">
        <v>2828</v>
      </c>
      <c r="E122" s="345" t="s">
        <v>2829</v>
      </c>
      <c r="F122" s="159" t="s">
        <v>250</v>
      </c>
      <c r="G122" s="159" t="s">
        <v>57</v>
      </c>
      <c r="H122" s="159" t="s">
        <v>2830</v>
      </c>
      <c r="I122" s="159" t="s">
        <v>2831</v>
      </c>
      <c r="J122" s="159" t="s">
        <v>5071</v>
      </c>
      <c r="K122" s="159"/>
      <c r="L122" s="159"/>
      <c r="M122" s="346" t="s">
        <v>50</v>
      </c>
      <c r="N122" s="346" t="s">
        <v>50</v>
      </c>
      <c r="O122" s="159"/>
      <c r="P122" s="348" t="s">
        <v>1801</v>
      </c>
      <c r="Q122" s="349">
        <v>4000</v>
      </c>
      <c r="R122" s="348" t="s">
        <v>5072</v>
      </c>
    </row>
    <row r="123" spans="1:18" s="91" customFormat="1" ht="43.5">
      <c r="A123" s="60">
        <v>115</v>
      </c>
      <c r="B123" s="60">
        <v>13</v>
      </c>
      <c r="C123" s="287" t="s">
        <v>58</v>
      </c>
      <c r="D123" s="287" t="s">
        <v>1956</v>
      </c>
      <c r="E123" s="287" t="s">
        <v>2832</v>
      </c>
      <c r="F123" s="60" t="s">
        <v>250</v>
      </c>
      <c r="G123" s="60" t="s">
        <v>57</v>
      </c>
      <c r="H123" s="60" t="s">
        <v>2833</v>
      </c>
      <c r="I123" s="60" t="s">
        <v>2834</v>
      </c>
      <c r="J123" s="60"/>
      <c r="K123" s="60"/>
      <c r="L123" s="60"/>
      <c r="M123" s="284" t="s">
        <v>50</v>
      </c>
      <c r="N123" s="284" t="s">
        <v>50</v>
      </c>
      <c r="O123" s="60"/>
      <c r="Q123" s="350"/>
    </row>
    <row r="124" spans="1:18" s="91" customFormat="1" ht="43.5">
      <c r="A124" s="60">
        <v>116</v>
      </c>
      <c r="B124" s="60">
        <v>13</v>
      </c>
      <c r="C124" s="287" t="s">
        <v>58</v>
      </c>
      <c r="D124" s="287" t="s">
        <v>2835</v>
      </c>
      <c r="E124" s="287" t="s">
        <v>2836</v>
      </c>
      <c r="F124" s="60" t="s">
        <v>250</v>
      </c>
      <c r="G124" s="60" t="s">
        <v>57</v>
      </c>
      <c r="H124" s="60" t="s">
        <v>2833</v>
      </c>
      <c r="I124" s="60" t="s">
        <v>2837</v>
      </c>
      <c r="J124" s="60"/>
      <c r="K124" s="60"/>
      <c r="L124" s="60"/>
      <c r="M124" s="284" t="s">
        <v>50</v>
      </c>
      <c r="N124" s="284" t="s">
        <v>50</v>
      </c>
      <c r="O124" s="60"/>
      <c r="Q124" s="350"/>
    </row>
    <row r="125" spans="1:18" s="91" customFormat="1" ht="43.5">
      <c r="A125" s="60">
        <v>117</v>
      </c>
      <c r="B125" s="60">
        <v>13</v>
      </c>
      <c r="C125" s="287" t="s">
        <v>58</v>
      </c>
      <c r="D125" s="287" t="s">
        <v>1172</v>
      </c>
      <c r="E125" s="287" t="s">
        <v>2839</v>
      </c>
      <c r="F125" s="60" t="s">
        <v>250</v>
      </c>
      <c r="G125" s="60" t="s">
        <v>57</v>
      </c>
      <c r="H125" s="60" t="s">
        <v>2833</v>
      </c>
      <c r="I125" s="60" t="s">
        <v>2840</v>
      </c>
      <c r="J125" s="60"/>
      <c r="K125" s="60"/>
      <c r="L125" s="60"/>
      <c r="M125" s="284" t="s">
        <v>50</v>
      </c>
      <c r="N125" s="284" t="s">
        <v>50</v>
      </c>
      <c r="O125" s="60"/>
      <c r="Q125" s="350"/>
    </row>
    <row r="126" spans="1:18" s="13" customFormat="1" ht="43.5">
      <c r="A126" s="21">
        <v>118</v>
      </c>
      <c r="B126" s="21">
        <v>3</v>
      </c>
      <c r="C126" s="208" t="s">
        <v>58</v>
      </c>
      <c r="D126" s="157" t="s">
        <v>1280</v>
      </c>
      <c r="E126" s="158" t="s">
        <v>1281</v>
      </c>
      <c r="F126" s="159" t="s">
        <v>193</v>
      </c>
      <c r="G126" s="156" t="s">
        <v>57</v>
      </c>
      <c r="H126" s="156" t="s">
        <v>1273</v>
      </c>
      <c r="I126" s="159" t="s">
        <v>1282</v>
      </c>
      <c r="J126" s="156" t="s">
        <v>1283</v>
      </c>
      <c r="K126" s="160"/>
      <c r="L126" s="156"/>
      <c r="M126" s="160" t="s">
        <v>50</v>
      </c>
      <c r="N126" s="160" t="s">
        <v>50</v>
      </c>
      <c r="O126" s="158"/>
      <c r="P126" s="164"/>
      <c r="Q126" s="217"/>
      <c r="R126" s="164" t="s">
        <v>1846</v>
      </c>
    </row>
    <row r="127" spans="1:18" s="91" customFormat="1" ht="43.5">
      <c r="A127" s="60">
        <v>119</v>
      </c>
      <c r="B127" s="60">
        <v>13</v>
      </c>
      <c r="C127" s="287" t="s">
        <v>58</v>
      </c>
      <c r="D127" s="287" t="s">
        <v>1449</v>
      </c>
      <c r="E127" s="287" t="s">
        <v>2841</v>
      </c>
      <c r="F127" s="60" t="s">
        <v>250</v>
      </c>
      <c r="G127" s="60" t="s">
        <v>57</v>
      </c>
      <c r="H127" s="60" t="s">
        <v>2833</v>
      </c>
      <c r="I127" s="60" t="s">
        <v>2842</v>
      </c>
      <c r="J127" s="60"/>
      <c r="K127" s="60"/>
      <c r="L127" s="60"/>
      <c r="M127" s="284" t="s">
        <v>50</v>
      </c>
      <c r="N127" s="284" t="s">
        <v>50</v>
      </c>
      <c r="O127" s="60"/>
      <c r="Q127" s="350"/>
    </row>
    <row r="128" spans="1:18" s="91" customFormat="1" ht="43.5">
      <c r="A128" s="60">
        <v>120</v>
      </c>
      <c r="B128" s="60">
        <v>13</v>
      </c>
      <c r="C128" s="287" t="s">
        <v>58</v>
      </c>
      <c r="D128" s="287" t="s">
        <v>504</v>
      </c>
      <c r="E128" s="287" t="s">
        <v>2843</v>
      </c>
      <c r="F128" s="60" t="s">
        <v>250</v>
      </c>
      <c r="G128" s="60" t="s">
        <v>57</v>
      </c>
      <c r="H128" s="60" t="s">
        <v>2833</v>
      </c>
      <c r="I128" s="60" t="s">
        <v>2844</v>
      </c>
      <c r="J128" s="60"/>
      <c r="K128" s="60"/>
      <c r="L128" s="60"/>
      <c r="M128" s="284" t="s">
        <v>50</v>
      </c>
      <c r="N128" s="284" t="s">
        <v>50</v>
      </c>
      <c r="O128" s="60"/>
      <c r="Q128" s="350"/>
    </row>
    <row r="129" spans="1:19" s="91" customFormat="1" ht="43.5">
      <c r="A129" s="60">
        <v>121</v>
      </c>
      <c r="B129" s="60">
        <v>13</v>
      </c>
      <c r="C129" s="287" t="s">
        <v>58</v>
      </c>
      <c r="D129" s="287" t="s">
        <v>2845</v>
      </c>
      <c r="E129" s="287" t="s">
        <v>2846</v>
      </c>
      <c r="F129" s="60" t="s">
        <v>250</v>
      </c>
      <c r="G129" s="60" t="s">
        <v>57</v>
      </c>
      <c r="H129" s="60" t="s">
        <v>2833</v>
      </c>
      <c r="I129" s="60" t="s">
        <v>2847</v>
      </c>
      <c r="J129" s="60"/>
      <c r="K129" s="60"/>
      <c r="L129" s="60"/>
      <c r="M129" s="284" t="s">
        <v>50</v>
      </c>
      <c r="N129" s="284" t="s">
        <v>50</v>
      </c>
      <c r="O129" s="60"/>
      <c r="Q129" s="350"/>
    </row>
    <row r="130" spans="1:19" s="91" customFormat="1" ht="65.25">
      <c r="A130" s="60">
        <v>122</v>
      </c>
      <c r="B130" s="60">
        <v>13</v>
      </c>
      <c r="C130" s="287" t="s">
        <v>58</v>
      </c>
      <c r="D130" s="287" t="s">
        <v>770</v>
      </c>
      <c r="E130" s="287" t="s">
        <v>2848</v>
      </c>
      <c r="F130" s="60" t="s">
        <v>250</v>
      </c>
      <c r="G130" s="60" t="s">
        <v>57</v>
      </c>
      <c r="H130" s="60" t="s">
        <v>2849</v>
      </c>
      <c r="I130" s="60" t="s">
        <v>2850</v>
      </c>
      <c r="J130" s="60"/>
      <c r="K130" s="60"/>
      <c r="L130" s="60"/>
      <c r="M130" s="284" t="s">
        <v>50</v>
      </c>
      <c r="N130" s="284" t="s">
        <v>50</v>
      </c>
      <c r="O130" s="60"/>
      <c r="Q130" s="350"/>
    </row>
    <row r="131" spans="1:19" s="91" customFormat="1" ht="43.5">
      <c r="A131" s="60">
        <v>123</v>
      </c>
      <c r="B131" s="60">
        <v>13</v>
      </c>
      <c r="C131" s="287" t="s">
        <v>45</v>
      </c>
      <c r="D131" s="287" t="s">
        <v>1779</v>
      </c>
      <c r="E131" s="287" t="s">
        <v>2851</v>
      </c>
      <c r="F131" s="60" t="s">
        <v>250</v>
      </c>
      <c r="G131" s="60" t="s">
        <v>57</v>
      </c>
      <c r="H131" s="60" t="s">
        <v>1124</v>
      </c>
      <c r="I131" s="60" t="s">
        <v>2852</v>
      </c>
      <c r="J131" s="60"/>
      <c r="K131" s="60"/>
      <c r="L131" s="60"/>
      <c r="M131" s="284" t="s">
        <v>50</v>
      </c>
      <c r="N131" s="284" t="s">
        <v>50</v>
      </c>
      <c r="O131" s="60"/>
      <c r="Q131" s="350"/>
    </row>
    <row r="132" spans="1:19" s="91" customFormat="1" ht="43.5">
      <c r="A132" s="60">
        <v>124</v>
      </c>
      <c r="B132" s="60">
        <v>13</v>
      </c>
      <c r="C132" s="287" t="s">
        <v>54</v>
      </c>
      <c r="D132" s="287" t="s">
        <v>2853</v>
      </c>
      <c r="E132" s="287" t="s">
        <v>2854</v>
      </c>
      <c r="F132" s="60" t="s">
        <v>250</v>
      </c>
      <c r="G132" s="60" t="s">
        <v>57</v>
      </c>
      <c r="H132" s="60" t="s">
        <v>1791</v>
      </c>
      <c r="I132" s="60" t="s">
        <v>2855</v>
      </c>
      <c r="J132" s="60"/>
      <c r="K132" s="60"/>
      <c r="L132" s="60"/>
      <c r="M132" s="284" t="s">
        <v>50</v>
      </c>
      <c r="N132" s="284" t="s">
        <v>50</v>
      </c>
      <c r="O132" s="60"/>
      <c r="Q132" s="350"/>
    </row>
    <row r="133" spans="1:19" s="91" customFormat="1" ht="43.5">
      <c r="A133" s="60">
        <v>125</v>
      </c>
      <c r="B133" s="60">
        <v>13</v>
      </c>
      <c r="C133" s="287" t="s">
        <v>58</v>
      </c>
      <c r="D133" s="287" t="s">
        <v>2856</v>
      </c>
      <c r="E133" s="287" t="s">
        <v>2857</v>
      </c>
      <c r="F133" s="60" t="s">
        <v>250</v>
      </c>
      <c r="G133" s="60" t="s">
        <v>57</v>
      </c>
      <c r="H133" s="60" t="s">
        <v>1791</v>
      </c>
      <c r="I133" s="60" t="s">
        <v>2858</v>
      </c>
      <c r="J133" s="60"/>
      <c r="K133" s="60"/>
      <c r="L133" s="60"/>
      <c r="M133" s="284" t="s">
        <v>50</v>
      </c>
      <c r="N133" s="284" t="s">
        <v>50</v>
      </c>
      <c r="O133" s="60"/>
      <c r="Q133" s="350"/>
    </row>
    <row r="134" spans="1:19" s="91" customFormat="1" ht="43.5">
      <c r="A134" s="60">
        <v>126</v>
      </c>
      <c r="B134" s="60">
        <v>13</v>
      </c>
      <c r="C134" s="287" t="s">
        <v>58</v>
      </c>
      <c r="D134" s="287" t="s">
        <v>2859</v>
      </c>
      <c r="E134" s="287" t="s">
        <v>2860</v>
      </c>
      <c r="F134" s="60" t="s">
        <v>250</v>
      </c>
      <c r="G134" s="60" t="s">
        <v>57</v>
      </c>
      <c r="H134" s="60" t="s">
        <v>2861</v>
      </c>
      <c r="I134" s="60" t="s">
        <v>2862</v>
      </c>
      <c r="J134" s="60"/>
      <c r="K134" s="60"/>
      <c r="L134" s="60"/>
      <c r="M134" s="284" t="s">
        <v>50</v>
      </c>
      <c r="N134" s="284" t="s">
        <v>50</v>
      </c>
      <c r="O134" s="60"/>
      <c r="Q134" s="350"/>
    </row>
    <row r="135" spans="1:19" s="225" customFormat="1" ht="43.5">
      <c r="A135" s="204">
        <v>127</v>
      </c>
      <c r="B135" s="204">
        <v>13</v>
      </c>
      <c r="C135" s="294" t="s">
        <v>58</v>
      </c>
      <c r="D135" s="294" t="s">
        <v>2863</v>
      </c>
      <c r="E135" s="294" t="s">
        <v>2864</v>
      </c>
      <c r="F135" s="204" t="s">
        <v>250</v>
      </c>
      <c r="G135" s="204" t="s">
        <v>57</v>
      </c>
      <c r="H135" s="204" t="s">
        <v>2865</v>
      </c>
      <c r="I135" s="204" t="s">
        <v>2866</v>
      </c>
      <c r="J135" s="204" t="s">
        <v>4593</v>
      </c>
      <c r="K135" s="204"/>
      <c r="L135" s="204"/>
      <c r="M135" s="295" t="s">
        <v>50</v>
      </c>
      <c r="N135" s="295" t="s">
        <v>50</v>
      </c>
      <c r="O135" s="204"/>
      <c r="P135" s="225" t="s">
        <v>1801</v>
      </c>
      <c r="Q135" s="296">
        <v>4000</v>
      </c>
      <c r="R135" s="225" t="s">
        <v>3804</v>
      </c>
      <c r="S135" s="225" t="s">
        <v>4561</v>
      </c>
    </row>
    <row r="136" spans="1:19" s="225" customFormat="1" ht="43.5">
      <c r="A136" s="204">
        <v>128</v>
      </c>
      <c r="B136" s="204">
        <v>13</v>
      </c>
      <c r="C136" s="294" t="s">
        <v>58</v>
      </c>
      <c r="D136" s="294" t="s">
        <v>4925</v>
      </c>
      <c r="E136" s="294" t="s">
        <v>1127</v>
      </c>
      <c r="F136" s="204" t="s">
        <v>250</v>
      </c>
      <c r="G136" s="204" t="s">
        <v>57</v>
      </c>
      <c r="H136" s="204" t="s">
        <v>2865</v>
      </c>
      <c r="I136" s="204" t="s">
        <v>2868</v>
      </c>
      <c r="J136" s="204" t="s">
        <v>4924</v>
      </c>
      <c r="K136" s="204"/>
      <c r="L136" s="204"/>
      <c r="M136" s="295" t="s">
        <v>50</v>
      </c>
      <c r="N136" s="295" t="s">
        <v>50</v>
      </c>
      <c r="O136" s="204"/>
      <c r="P136" s="225" t="s">
        <v>1801</v>
      </c>
      <c r="Q136" s="296">
        <v>4000</v>
      </c>
      <c r="R136" s="225" t="s">
        <v>3804</v>
      </c>
      <c r="S136" s="225" t="s">
        <v>4561</v>
      </c>
    </row>
    <row r="137" spans="1:19" s="348" customFormat="1" ht="43.5">
      <c r="A137" s="159">
        <v>129</v>
      </c>
      <c r="B137" s="159">
        <v>13</v>
      </c>
      <c r="C137" s="345" t="s">
        <v>58</v>
      </c>
      <c r="D137" s="345" t="s">
        <v>2869</v>
      </c>
      <c r="E137" s="345" t="s">
        <v>2870</v>
      </c>
      <c r="F137" s="159" t="s">
        <v>250</v>
      </c>
      <c r="G137" s="159" t="s">
        <v>57</v>
      </c>
      <c r="H137" s="159" t="s">
        <v>2865</v>
      </c>
      <c r="I137" s="159" t="s">
        <v>2871</v>
      </c>
      <c r="J137" s="159"/>
      <c r="K137" s="159"/>
      <c r="L137" s="159"/>
      <c r="M137" s="346" t="s">
        <v>50</v>
      </c>
      <c r="N137" s="346" t="s">
        <v>50</v>
      </c>
      <c r="O137" s="159"/>
      <c r="Q137" s="349"/>
      <c r="R137" s="348" t="s">
        <v>3543</v>
      </c>
    </row>
    <row r="138" spans="1:19" s="91" customFormat="1" ht="43.5">
      <c r="A138" s="60">
        <v>130</v>
      </c>
      <c r="B138" s="60">
        <v>13</v>
      </c>
      <c r="C138" s="287" t="s">
        <v>58</v>
      </c>
      <c r="D138" s="287" t="s">
        <v>770</v>
      </c>
      <c r="E138" s="287" t="s">
        <v>2872</v>
      </c>
      <c r="F138" s="60" t="s">
        <v>250</v>
      </c>
      <c r="G138" s="60" t="s">
        <v>57</v>
      </c>
      <c r="H138" s="60" t="s">
        <v>2865</v>
      </c>
      <c r="I138" s="60" t="s">
        <v>2873</v>
      </c>
      <c r="J138" s="60"/>
      <c r="K138" s="60"/>
      <c r="L138" s="60"/>
      <c r="M138" s="284" t="s">
        <v>50</v>
      </c>
      <c r="N138" s="284" t="s">
        <v>50</v>
      </c>
      <c r="O138" s="60"/>
      <c r="Q138" s="350"/>
      <c r="R138" s="91" t="s">
        <v>3804</v>
      </c>
      <c r="S138" s="91" t="s">
        <v>4561</v>
      </c>
    </row>
    <row r="139" spans="1:19" s="225" customFormat="1" ht="43.5">
      <c r="A139" s="204">
        <v>131</v>
      </c>
      <c r="B139" s="204">
        <v>13</v>
      </c>
      <c r="C139" s="294" t="s">
        <v>54</v>
      </c>
      <c r="D139" s="294" t="s">
        <v>661</v>
      </c>
      <c r="E139" s="294" t="s">
        <v>2874</v>
      </c>
      <c r="F139" s="204" t="s">
        <v>250</v>
      </c>
      <c r="G139" s="204" t="s">
        <v>57</v>
      </c>
      <c r="H139" s="204" t="s">
        <v>2865</v>
      </c>
      <c r="I139" s="204" t="s">
        <v>2875</v>
      </c>
      <c r="J139" s="204" t="s">
        <v>4594</v>
      </c>
      <c r="K139" s="204"/>
      <c r="L139" s="204"/>
      <c r="M139" s="295" t="s">
        <v>50</v>
      </c>
      <c r="N139" s="295" t="s">
        <v>50</v>
      </c>
      <c r="O139" s="204"/>
      <c r="P139" s="225" t="s">
        <v>1801</v>
      </c>
      <c r="Q139" s="296">
        <v>4000</v>
      </c>
      <c r="R139" s="225" t="s">
        <v>3804</v>
      </c>
      <c r="S139" s="225" t="s">
        <v>4561</v>
      </c>
    </row>
    <row r="140" spans="1:19" s="225" customFormat="1">
      <c r="A140" s="204">
        <v>132</v>
      </c>
      <c r="B140" s="204">
        <v>13</v>
      </c>
      <c r="C140" s="294" t="s">
        <v>45</v>
      </c>
      <c r="D140" s="294" t="s">
        <v>2876</v>
      </c>
      <c r="E140" s="294" t="s">
        <v>2877</v>
      </c>
      <c r="F140" s="204" t="s">
        <v>250</v>
      </c>
      <c r="G140" s="204" t="s">
        <v>57</v>
      </c>
      <c r="H140" s="204" t="s">
        <v>678</v>
      </c>
      <c r="I140" s="204"/>
      <c r="J140" s="204" t="s">
        <v>3786</v>
      </c>
      <c r="K140" s="204"/>
      <c r="L140" s="204"/>
      <c r="M140" s="295" t="s">
        <v>50</v>
      </c>
      <c r="N140" s="295" t="s">
        <v>50</v>
      </c>
      <c r="O140" s="204"/>
      <c r="P140" s="225" t="s">
        <v>1801</v>
      </c>
      <c r="Q140" s="296">
        <v>4000</v>
      </c>
      <c r="R140" s="225" t="s">
        <v>2202</v>
      </c>
    </row>
    <row r="141" spans="1:19" s="225" customFormat="1" ht="43.5">
      <c r="A141" s="204">
        <v>133</v>
      </c>
      <c r="B141" s="204">
        <v>13</v>
      </c>
      <c r="C141" s="294" t="s">
        <v>58</v>
      </c>
      <c r="D141" s="294" t="s">
        <v>2878</v>
      </c>
      <c r="E141" s="294" t="s">
        <v>2879</v>
      </c>
      <c r="F141" s="204" t="s">
        <v>250</v>
      </c>
      <c r="G141" s="204" t="s">
        <v>57</v>
      </c>
      <c r="H141" s="204" t="s">
        <v>678</v>
      </c>
      <c r="I141" s="204" t="s">
        <v>2880</v>
      </c>
      <c r="J141" s="204" t="s">
        <v>3784</v>
      </c>
      <c r="K141" s="204"/>
      <c r="L141" s="204"/>
      <c r="M141" s="295" t="s">
        <v>50</v>
      </c>
      <c r="N141" s="295" t="s">
        <v>50</v>
      </c>
      <c r="O141" s="204"/>
      <c r="P141" s="225" t="s">
        <v>1801</v>
      </c>
      <c r="Q141" s="296">
        <v>4000</v>
      </c>
      <c r="R141" s="225" t="s">
        <v>2202</v>
      </c>
    </row>
    <row r="142" spans="1:19" s="225" customFormat="1" ht="43.5">
      <c r="A142" s="204">
        <v>134</v>
      </c>
      <c r="B142" s="204">
        <v>13</v>
      </c>
      <c r="C142" s="294" t="s">
        <v>45</v>
      </c>
      <c r="D142" s="294" t="s">
        <v>2881</v>
      </c>
      <c r="E142" s="294" t="s">
        <v>2161</v>
      </c>
      <c r="F142" s="204" t="s">
        <v>250</v>
      </c>
      <c r="G142" s="204" t="s">
        <v>57</v>
      </c>
      <c r="H142" s="204" t="s">
        <v>678</v>
      </c>
      <c r="I142" s="204" t="s">
        <v>2882</v>
      </c>
      <c r="J142" s="204" t="s">
        <v>3785</v>
      </c>
      <c r="K142" s="204"/>
      <c r="L142" s="204"/>
      <c r="M142" s="295" t="s">
        <v>50</v>
      </c>
      <c r="N142" s="295" t="s">
        <v>50</v>
      </c>
      <c r="O142" s="204"/>
      <c r="P142" s="225" t="s">
        <v>1801</v>
      </c>
      <c r="Q142" s="296">
        <v>4000</v>
      </c>
      <c r="R142" s="225" t="s">
        <v>2202</v>
      </c>
    </row>
    <row r="143" spans="1:19" s="489" customFormat="1" ht="43.5">
      <c r="A143" s="486">
        <v>135</v>
      </c>
      <c r="B143" s="486">
        <v>13</v>
      </c>
      <c r="C143" s="487" t="s">
        <v>58</v>
      </c>
      <c r="D143" s="487" t="s">
        <v>2883</v>
      </c>
      <c r="E143" s="487" t="s">
        <v>1272</v>
      </c>
      <c r="F143" s="486" t="s">
        <v>250</v>
      </c>
      <c r="G143" s="486" t="s">
        <v>57</v>
      </c>
      <c r="H143" s="486" t="s">
        <v>2884</v>
      </c>
      <c r="I143" s="486" t="s">
        <v>2885</v>
      </c>
      <c r="J143" s="486" t="s">
        <v>4858</v>
      </c>
      <c r="K143" s="486"/>
      <c r="L143" s="486"/>
      <c r="M143" s="488" t="s">
        <v>50</v>
      </c>
      <c r="N143" s="488" t="s">
        <v>50</v>
      </c>
      <c r="O143" s="486"/>
      <c r="Q143" s="490"/>
    </row>
    <row r="144" spans="1:19" s="489" customFormat="1">
      <c r="A144" s="486">
        <v>136</v>
      </c>
      <c r="B144" s="486">
        <v>13</v>
      </c>
      <c r="C144" s="487" t="s">
        <v>58</v>
      </c>
      <c r="D144" s="487" t="s">
        <v>2886</v>
      </c>
      <c r="E144" s="487" t="s">
        <v>3791</v>
      </c>
      <c r="F144" s="486" t="s">
        <v>250</v>
      </c>
      <c r="G144" s="486" t="s">
        <v>57</v>
      </c>
      <c r="H144" s="486" t="s">
        <v>2884</v>
      </c>
      <c r="I144" s="486" t="s">
        <v>2887</v>
      </c>
      <c r="J144" s="486"/>
      <c r="K144" s="486"/>
      <c r="L144" s="486"/>
      <c r="M144" s="488" t="s">
        <v>50</v>
      </c>
      <c r="N144" s="488" t="s">
        <v>50</v>
      </c>
      <c r="O144" s="486"/>
      <c r="Q144" s="490"/>
    </row>
    <row r="145" spans="1:18" s="489" customFormat="1" ht="43.5">
      <c r="A145" s="486">
        <v>137</v>
      </c>
      <c r="B145" s="486">
        <v>13</v>
      </c>
      <c r="C145" s="487" t="s">
        <v>58</v>
      </c>
      <c r="D145" s="487" t="s">
        <v>2888</v>
      </c>
      <c r="E145" s="487" t="s">
        <v>2889</v>
      </c>
      <c r="F145" s="486" t="s">
        <v>250</v>
      </c>
      <c r="G145" s="486" t="s">
        <v>57</v>
      </c>
      <c r="H145" s="486" t="s">
        <v>2884</v>
      </c>
      <c r="I145" s="486" t="s">
        <v>2890</v>
      </c>
      <c r="J145" s="486"/>
      <c r="K145" s="486"/>
      <c r="L145" s="486"/>
      <c r="M145" s="488" t="s">
        <v>50</v>
      </c>
      <c r="N145" s="488" t="s">
        <v>50</v>
      </c>
      <c r="O145" s="486"/>
      <c r="Q145" s="490"/>
    </row>
    <row r="146" spans="1:18" s="91" customFormat="1" ht="43.5">
      <c r="A146" s="60">
        <v>138</v>
      </c>
      <c r="B146" s="60">
        <v>13</v>
      </c>
      <c r="C146" s="287" t="s">
        <v>58</v>
      </c>
      <c r="D146" s="287" t="s">
        <v>2891</v>
      </c>
      <c r="E146" s="287" t="s">
        <v>2892</v>
      </c>
      <c r="F146" s="60" t="s">
        <v>250</v>
      </c>
      <c r="G146" s="60" t="s">
        <v>57</v>
      </c>
      <c r="H146" s="60" t="s">
        <v>2893</v>
      </c>
      <c r="I146" s="60" t="s">
        <v>2894</v>
      </c>
      <c r="J146" s="60"/>
      <c r="K146" s="60"/>
      <c r="L146" s="60"/>
      <c r="M146" s="284" t="s">
        <v>50</v>
      </c>
      <c r="N146" s="284" t="s">
        <v>50</v>
      </c>
      <c r="O146" s="60"/>
      <c r="Q146" s="350"/>
    </row>
    <row r="147" spans="1:18" s="225" customFormat="1" ht="43.5">
      <c r="A147" s="204">
        <v>139</v>
      </c>
      <c r="B147" s="204">
        <v>13</v>
      </c>
      <c r="C147" s="294" t="s">
        <v>45</v>
      </c>
      <c r="D147" s="294" t="s">
        <v>2895</v>
      </c>
      <c r="E147" s="294" t="s">
        <v>2896</v>
      </c>
      <c r="F147" s="204" t="s">
        <v>250</v>
      </c>
      <c r="G147" s="204" t="s">
        <v>57</v>
      </c>
      <c r="H147" s="204" t="s">
        <v>2897</v>
      </c>
      <c r="I147" s="204" t="s">
        <v>2898</v>
      </c>
      <c r="J147" s="204"/>
      <c r="K147" s="204"/>
      <c r="L147" s="204"/>
      <c r="M147" s="295" t="s">
        <v>50</v>
      </c>
      <c r="N147" s="295" t="s">
        <v>50</v>
      </c>
      <c r="O147" s="204"/>
      <c r="P147" s="225" t="s">
        <v>1801</v>
      </c>
      <c r="Q147" s="296">
        <v>4000</v>
      </c>
      <c r="R147" s="225" t="s">
        <v>3589</v>
      </c>
    </row>
    <row r="148" spans="1:18" s="91" customFormat="1" ht="43.5">
      <c r="A148" s="60">
        <v>140</v>
      </c>
      <c r="B148" s="60">
        <v>13</v>
      </c>
      <c r="C148" s="287" t="s">
        <v>45</v>
      </c>
      <c r="D148" s="287" t="s">
        <v>1775</v>
      </c>
      <c r="E148" s="287" t="s">
        <v>2899</v>
      </c>
      <c r="F148" s="60" t="s">
        <v>250</v>
      </c>
      <c r="G148" s="60" t="s">
        <v>57</v>
      </c>
      <c r="H148" s="60" t="s">
        <v>2897</v>
      </c>
      <c r="I148" s="60" t="s">
        <v>2900</v>
      </c>
      <c r="J148" s="60"/>
      <c r="K148" s="60"/>
      <c r="L148" s="60"/>
      <c r="M148" s="284" t="s">
        <v>50</v>
      </c>
      <c r="N148" s="284" t="s">
        <v>50</v>
      </c>
      <c r="O148" s="60"/>
      <c r="Q148" s="350"/>
    </row>
    <row r="149" spans="1:18" s="225" customFormat="1" ht="43.5">
      <c r="A149" s="204">
        <v>141</v>
      </c>
      <c r="B149" s="204">
        <v>13</v>
      </c>
      <c r="C149" s="294" t="s">
        <v>45</v>
      </c>
      <c r="D149" s="294" t="s">
        <v>2901</v>
      </c>
      <c r="E149" s="294" t="s">
        <v>2902</v>
      </c>
      <c r="F149" s="204" t="s">
        <v>250</v>
      </c>
      <c r="G149" s="204" t="s">
        <v>57</v>
      </c>
      <c r="H149" s="204" t="s">
        <v>2897</v>
      </c>
      <c r="I149" s="204" t="s">
        <v>2903</v>
      </c>
      <c r="J149" s="204" t="s">
        <v>3608</v>
      </c>
      <c r="K149" s="204"/>
      <c r="L149" s="204"/>
      <c r="M149" s="295" t="s">
        <v>50</v>
      </c>
      <c r="N149" s="295" t="s">
        <v>50</v>
      </c>
      <c r="O149" s="204"/>
      <c r="P149" s="225" t="s">
        <v>1801</v>
      </c>
      <c r="Q149" s="296">
        <v>4000</v>
      </c>
      <c r="R149" s="225" t="s">
        <v>3527</v>
      </c>
    </row>
    <row r="150" spans="1:18" s="225" customFormat="1" ht="43.5">
      <c r="A150" s="204">
        <v>142</v>
      </c>
      <c r="B150" s="204">
        <v>13</v>
      </c>
      <c r="C150" s="294" t="s">
        <v>58</v>
      </c>
      <c r="D150" s="294" t="s">
        <v>1240</v>
      </c>
      <c r="E150" s="294" t="s">
        <v>2904</v>
      </c>
      <c r="F150" s="204" t="s">
        <v>250</v>
      </c>
      <c r="G150" s="204" t="s">
        <v>57</v>
      </c>
      <c r="H150" s="204" t="s">
        <v>268</v>
      </c>
      <c r="I150" s="204" t="s">
        <v>2905</v>
      </c>
      <c r="J150" s="204" t="s">
        <v>3529</v>
      </c>
      <c r="K150" s="204"/>
      <c r="L150" s="204"/>
      <c r="M150" s="295" t="s">
        <v>50</v>
      </c>
      <c r="N150" s="295" t="s">
        <v>50</v>
      </c>
      <c r="O150" s="204"/>
      <c r="P150" s="225" t="s">
        <v>1801</v>
      </c>
      <c r="Q150" s="296">
        <v>4000</v>
      </c>
      <c r="R150" s="225" t="s">
        <v>3527</v>
      </c>
    </row>
    <row r="151" spans="1:18" s="225" customFormat="1" ht="43.5">
      <c r="A151" s="204">
        <v>143</v>
      </c>
      <c r="B151" s="204">
        <v>13</v>
      </c>
      <c r="C151" s="294" t="s">
        <v>54</v>
      </c>
      <c r="D151" s="294" t="s">
        <v>2906</v>
      </c>
      <c r="E151" s="294" t="s">
        <v>2907</v>
      </c>
      <c r="F151" s="204" t="s">
        <v>250</v>
      </c>
      <c r="G151" s="204" t="s">
        <v>57</v>
      </c>
      <c r="H151" s="204" t="s">
        <v>268</v>
      </c>
      <c r="I151" s="204" t="s">
        <v>2908</v>
      </c>
      <c r="J151" s="204" t="s">
        <v>3536</v>
      </c>
      <c r="K151" s="204"/>
      <c r="L151" s="204"/>
      <c r="M151" s="295" t="s">
        <v>50</v>
      </c>
      <c r="N151" s="295" t="s">
        <v>50</v>
      </c>
      <c r="O151" s="204"/>
      <c r="P151" s="225" t="s">
        <v>1801</v>
      </c>
      <c r="Q151" s="296">
        <v>4000</v>
      </c>
      <c r="R151" s="225" t="s">
        <v>3527</v>
      </c>
    </row>
    <row r="152" spans="1:18" s="225" customFormat="1" ht="43.5">
      <c r="A152" s="204">
        <v>144</v>
      </c>
      <c r="B152" s="204">
        <v>13</v>
      </c>
      <c r="C152" s="294" t="s">
        <v>54</v>
      </c>
      <c r="D152" s="294" t="s">
        <v>2909</v>
      </c>
      <c r="E152" s="294" t="s">
        <v>2910</v>
      </c>
      <c r="F152" s="204" t="s">
        <v>250</v>
      </c>
      <c r="G152" s="204" t="s">
        <v>57</v>
      </c>
      <c r="H152" s="204" t="s">
        <v>268</v>
      </c>
      <c r="I152" s="204" t="s">
        <v>2911</v>
      </c>
      <c r="J152" s="204" t="s">
        <v>3526</v>
      </c>
      <c r="K152" s="204"/>
      <c r="L152" s="204"/>
      <c r="M152" s="295" t="s">
        <v>50</v>
      </c>
      <c r="N152" s="295" t="s">
        <v>50</v>
      </c>
      <c r="O152" s="204"/>
      <c r="P152" s="225" t="s">
        <v>1801</v>
      </c>
      <c r="Q152" s="296">
        <v>4000</v>
      </c>
      <c r="R152" s="225" t="s">
        <v>3527</v>
      </c>
    </row>
    <row r="153" spans="1:18" s="225" customFormat="1" ht="43.5">
      <c r="A153" s="204">
        <v>145</v>
      </c>
      <c r="B153" s="204">
        <v>13</v>
      </c>
      <c r="C153" s="294" t="s">
        <v>58</v>
      </c>
      <c r="D153" s="294" t="s">
        <v>2912</v>
      </c>
      <c r="E153" s="294" t="s">
        <v>2913</v>
      </c>
      <c r="F153" s="204" t="s">
        <v>250</v>
      </c>
      <c r="G153" s="204" t="s">
        <v>57</v>
      </c>
      <c r="H153" s="204" t="s">
        <v>268</v>
      </c>
      <c r="I153" s="204" t="s">
        <v>2914</v>
      </c>
      <c r="J153" s="204" t="s">
        <v>3535</v>
      </c>
      <c r="K153" s="204"/>
      <c r="L153" s="204"/>
      <c r="M153" s="295" t="s">
        <v>50</v>
      </c>
      <c r="N153" s="295" t="s">
        <v>50</v>
      </c>
      <c r="O153" s="204"/>
      <c r="P153" s="225" t="s">
        <v>1801</v>
      </c>
      <c r="Q153" s="296">
        <v>4000</v>
      </c>
      <c r="R153" s="225" t="s">
        <v>3527</v>
      </c>
    </row>
    <row r="154" spans="1:18" s="225" customFormat="1" ht="43.5">
      <c r="A154" s="204">
        <v>146</v>
      </c>
      <c r="B154" s="204">
        <v>13</v>
      </c>
      <c r="C154" s="294" t="s">
        <v>58</v>
      </c>
      <c r="D154" s="294" t="s">
        <v>854</v>
      </c>
      <c r="E154" s="294" t="s">
        <v>2915</v>
      </c>
      <c r="F154" s="204" t="s">
        <v>250</v>
      </c>
      <c r="G154" s="204" t="s">
        <v>57</v>
      </c>
      <c r="H154" s="204" t="s">
        <v>268</v>
      </c>
      <c r="I154" s="204" t="s">
        <v>2916</v>
      </c>
      <c r="J154" s="204" t="s">
        <v>3533</v>
      </c>
      <c r="K154" s="204"/>
      <c r="L154" s="204"/>
      <c r="M154" s="295" t="s">
        <v>50</v>
      </c>
      <c r="N154" s="295" t="s">
        <v>50</v>
      </c>
      <c r="O154" s="204"/>
      <c r="P154" s="225" t="s">
        <v>1801</v>
      </c>
      <c r="Q154" s="296">
        <v>4000</v>
      </c>
      <c r="R154" s="225" t="s">
        <v>3527</v>
      </c>
    </row>
    <row r="155" spans="1:18" s="225" customFormat="1">
      <c r="A155" s="204">
        <v>147</v>
      </c>
      <c r="B155" s="204">
        <v>13</v>
      </c>
      <c r="C155" s="294" t="s">
        <v>58</v>
      </c>
      <c r="D155" s="294" t="s">
        <v>2298</v>
      </c>
      <c r="E155" s="294" t="s">
        <v>2917</v>
      </c>
      <c r="F155" s="204" t="s">
        <v>250</v>
      </c>
      <c r="G155" s="204" t="s">
        <v>57</v>
      </c>
      <c r="H155" s="204" t="s">
        <v>2918</v>
      </c>
      <c r="I155" s="204"/>
      <c r="J155" s="204" t="s">
        <v>2919</v>
      </c>
      <c r="K155" s="204"/>
      <c r="L155" s="204"/>
      <c r="M155" s="295" t="s">
        <v>50</v>
      </c>
      <c r="N155" s="295" t="s">
        <v>50</v>
      </c>
      <c r="O155" s="204"/>
      <c r="P155" s="225" t="s">
        <v>1801</v>
      </c>
      <c r="Q155" s="296">
        <v>4000</v>
      </c>
      <c r="R155" s="225" t="s">
        <v>3495</v>
      </c>
    </row>
    <row r="156" spans="1:18" s="225" customFormat="1" ht="43.5">
      <c r="A156" s="204">
        <v>148</v>
      </c>
      <c r="B156" s="204">
        <v>13</v>
      </c>
      <c r="C156" s="294" t="s">
        <v>45</v>
      </c>
      <c r="D156" s="294" t="s">
        <v>2920</v>
      </c>
      <c r="E156" s="294" t="s">
        <v>1403</v>
      </c>
      <c r="F156" s="204" t="s">
        <v>250</v>
      </c>
      <c r="G156" s="204" t="s">
        <v>57</v>
      </c>
      <c r="H156" s="204" t="s">
        <v>2918</v>
      </c>
      <c r="I156" s="204" t="s">
        <v>2921</v>
      </c>
      <c r="J156" s="204" t="s">
        <v>3836</v>
      </c>
      <c r="K156" s="204"/>
      <c r="L156" s="204"/>
      <c r="M156" s="295" t="s">
        <v>50</v>
      </c>
      <c r="N156" s="295" t="s">
        <v>50</v>
      </c>
      <c r="O156" s="204"/>
      <c r="P156" s="225" t="s">
        <v>1801</v>
      </c>
      <c r="Q156" s="296">
        <v>4000</v>
      </c>
      <c r="R156" s="225" t="s">
        <v>3495</v>
      </c>
    </row>
    <row r="157" spans="1:18" s="91" customFormat="1" ht="43.5">
      <c r="A157" s="60">
        <v>149</v>
      </c>
      <c r="B157" s="60">
        <v>13</v>
      </c>
      <c r="C157" s="287" t="s">
        <v>58</v>
      </c>
      <c r="D157" s="287" t="s">
        <v>1725</v>
      </c>
      <c r="E157" s="287" t="s">
        <v>2922</v>
      </c>
      <c r="F157" s="60" t="s">
        <v>250</v>
      </c>
      <c r="G157" s="60" t="s">
        <v>57</v>
      </c>
      <c r="H157" s="60" t="s">
        <v>260</v>
      </c>
      <c r="I157" s="60" t="s">
        <v>2923</v>
      </c>
      <c r="J157" s="60"/>
      <c r="K157" s="60"/>
      <c r="L157" s="60"/>
      <c r="M157" s="284" t="s">
        <v>50</v>
      </c>
      <c r="N157" s="284" t="s">
        <v>50</v>
      </c>
      <c r="O157" s="60"/>
      <c r="Q157" s="350"/>
    </row>
    <row r="158" spans="1:18" s="91" customFormat="1" ht="43.5">
      <c r="A158" s="60">
        <v>150</v>
      </c>
      <c r="B158" s="60">
        <v>13</v>
      </c>
      <c r="C158" s="287" t="s">
        <v>54</v>
      </c>
      <c r="D158" s="287" t="s">
        <v>2924</v>
      </c>
      <c r="E158" s="287" t="s">
        <v>2925</v>
      </c>
      <c r="F158" s="60" t="s">
        <v>250</v>
      </c>
      <c r="G158" s="60" t="s">
        <v>57</v>
      </c>
      <c r="H158" s="60" t="s">
        <v>260</v>
      </c>
      <c r="I158" s="60" t="s">
        <v>2926</v>
      </c>
      <c r="J158" s="60"/>
      <c r="K158" s="60"/>
      <c r="L158" s="60"/>
      <c r="M158" s="284" t="s">
        <v>50</v>
      </c>
      <c r="N158" s="284" t="s">
        <v>50</v>
      </c>
      <c r="O158" s="60"/>
      <c r="Q158" s="350"/>
    </row>
    <row r="159" spans="1:18" s="225" customFormat="1">
      <c r="A159" s="204">
        <v>151</v>
      </c>
      <c r="B159" s="204">
        <v>13</v>
      </c>
      <c r="C159" s="294" t="s">
        <v>58</v>
      </c>
      <c r="D159" s="294" t="s">
        <v>2927</v>
      </c>
      <c r="E159" s="294" t="s">
        <v>2928</v>
      </c>
      <c r="F159" s="204" t="s">
        <v>250</v>
      </c>
      <c r="G159" s="204" t="s">
        <v>57</v>
      </c>
      <c r="H159" s="204" t="s">
        <v>2865</v>
      </c>
      <c r="I159" s="204"/>
      <c r="J159" s="204" t="s">
        <v>4662</v>
      </c>
      <c r="K159" s="204"/>
      <c r="L159" s="204"/>
      <c r="M159" s="295" t="s">
        <v>50</v>
      </c>
      <c r="N159" s="295" t="s">
        <v>50</v>
      </c>
      <c r="O159" s="204"/>
      <c r="P159" s="225" t="s">
        <v>1801</v>
      </c>
      <c r="Q159" s="296">
        <v>4000</v>
      </c>
      <c r="R159" s="225" t="s">
        <v>4663</v>
      </c>
    </row>
    <row r="160" spans="1:18" s="91" customFormat="1" ht="43.5">
      <c r="A160" s="60">
        <v>152</v>
      </c>
      <c r="B160" s="60">
        <v>14</v>
      </c>
      <c r="C160" s="287" t="s">
        <v>54</v>
      </c>
      <c r="D160" s="287" t="s">
        <v>2929</v>
      </c>
      <c r="E160" s="287" t="s">
        <v>2930</v>
      </c>
      <c r="F160" s="60" t="s">
        <v>311</v>
      </c>
      <c r="G160" s="60" t="s">
        <v>57</v>
      </c>
      <c r="H160" s="60" t="s">
        <v>312</v>
      </c>
      <c r="I160" s="60" t="s">
        <v>2931</v>
      </c>
      <c r="J160" s="60" t="s">
        <v>2932</v>
      </c>
      <c r="K160" s="60"/>
      <c r="L160" s="60"/>
      <c r="M160" s="284" t="s">
        <v>50</v>
      </c>
      <c r="N160" s="284" t="s">
        <v>50</v>
      </c>
      <c r="O160" s="60"/>
      <c r="Q160" s="350"/>
    </row>
    <row r="161" spans="1:18" s="225" customFormat="1" ht="43.5">
      <c r="A161" s="204">
        <v>153</v>
      </c>
      <c r="B161" s="204">
        <v>14</v>
      </c>
      <c r="C161" s="294" t="s">
        <v>58</v>
      </c>
      <c r="D161" s="294" t="s">
        <v>2933</v>
      </c>
      <c r="E161" s="294" t="s">
        <v>2934</v>
      </c>
      <c r="F161" s="204" t="s">
        <v>311</v>
      </c>
      <c r="G161" s="204" t="s">
        <v>57</v>
      </c>
      <c r="H161" s="204" t="s">
        <v>312</v>
      </c>
      <c r="I161" s="204" t="s">
        <v>2931</v>
      </c>
      <c r="J161" s="204" t="s">
        <v>2935</v>
      </c>
      <c r="K161" s="204"/>
      <c r="L161" s="204"/>
      <c r="M161" s="295" t="s">
        <v>50</v>
      </c>
      <c r="N161" s="295" t="s">
        <v>50</v>
      </c>
      <c r="O161" s="204"/>
      <c r="P161" s="225" t="s">
        <v>1801</v>
      </c>
      <c r="Q161" s="296">
        <v>4000</v>
      </c>
      <c r="R161" s="225" t="s">
        <v>3480</v>
      </c>
    </row>
    <row r="162" spans="1:18" s="91" customFormat="1" ht="43.5">
      <c r="A162" s="60">
        <v>154</v>
      </c>
      <c r="B162" s="60">
        <v>14</v>
      </c>
      <c r="C162" s="287" t="s">
        <v>58</v>
      </c>
      <c r="D162" s="287" t="s">
        <v>1280</v>
      </c>
      <c r="E162" s="287" t="s">
        <v>2936</v>
      </c>
      <c r="F162" s="60" t="s">
        <v>311</v>
      </c>
      <c r="G162" s="60" t="s">
        <v>57</v>
      </c>
      <c r="H162" s="60" t="s">
        <v>312</v>
      </c>
      <c r="I162" s="60" t="s">
        <v>2937</v>
      </c>
      <c r="J162" s="60" t="s">
        <v>2938</v>
      </c>
      <c r="L162" s="60"/>
      <c r="M162" s="284" t="s">
        <v>50</v>
      </c>
      <c r="N162" s="284" t="s">
        <v>50</v>
      </c>
      <c r="O162" s="60"/>
      <c r="Q162" s="350"/>
    </row>
    <row r="163" spans="1:18" s="225" customFormat="1" ht="43.5">
      <c r="A163" s="204">
        <v>155</v>
      </c>
      <c r="B163" s="204">
        <v>14</v>
      </c>
      <c r="C163" s="294" t="s">
        <v>58</v>
      </c>
      <c r="D163" s="294" t="s">
        <v>2939</v>
      </c>
      <c r="E163" s="294" t="s">
        <v>2940</v>
      </c>
      <c r="F163" s="204" t="s">
        <v>311</v>
      </c>
      <c r="G163" s="204" t="s">
        <v>57</v>
      </c>
      <c r="H163" s="204" t="s">
        <v>312</v>
      </c>
      <c r="I163" s="204" t="s">
        <v>2941</v>
      </c>
      <c r="J163" s="204"/>
      <c r="K163" s="204"/>
      <c r="L163" s="204"/>
      <c r="M163" s="295" t="s">
        <v>50</v>
      </c>
      <c r="N163" s="295" t="s">
        <v>50</v>
      </c>
      <c r="O163" s="204"/>
      <c r="P163" s="225" t="s">
        <v>1801</v>
      </c>
      <c r="Q163" s="296">
        <v>4000</v>
      </c>
      <c r="R163" s="225" t="s">
        <v>3481</v>
      </c>
    </row>
    <row r="164" spans="1:18" s="91" customFormat="1" ht="43.5">
      <c r="A164" s="60">
        <v>156</v>
      </c>
      <c r="B164" s="60">
        <v>14</v>
      </c>
      <c r="C164" s="287" t="s">
        <v>54</v>
      </c>
      <c r="D164" s="287" t="s">
        <v>2942</v>
      </c>
      <c r="E164" s="287" t="s">
        <v>1556</v>
      </c>
      <c r="F164" s="60" t="s">
        <v>311</v>
      </c>
      <c r="G164" s="60" t="s">
        <v>57</v>
      </c>
      <c r="H164" s="60" t="s">
        <v>312</v>
      </c>
      <c r="I164" s="60" t="s">
        <v>2931</v>
      </c>
      <c r="J164" s="60" t="s">
        <v>2943</v>
      </c>
      <c r="K164" s="60"/>
      <c r="L164" s="60"/>
      <c r="M164" s="284" t="s">
        <v>50</v>
      </c>
      <c r="N164" s="284" t="s">
        <v>50</v>
      </c>
      <c r="O164" s="60"/>
      <c r="Q164" s="350"/>
    </row>
    <row r="165" spans="1:18" s="91" customFormat="1" ht="43.5">
      <c r="A165" s="60">
        <v>157</v>
      </c>
      <c r="B165" s="60">
        <v>14</v>
      </c>
      <c r="C165" s="287" t="s">
        <v>58</v>
      </c>
      <c r="D165" s="287" t="s">
        <v>2944</v>
      </c>
      <c r="E165" s="287" t="s">
        <v>2945</v>
      </c>
      <c r="F165" s="60" t="s">
        <v>311</v>
      </c>
      <c r="G165" s="60" t="s">
        <v>57</v>
      </c>
      <c r="H165" s="60" t="s">
        <v>312</v>
      </c>
      <c r="I165" s="60" t="s">
        <v>2946</v>
      </c>
      <c r="J165" s="60"/>
      <c r="K165" s="60"/>
      <c r="L165" s="60"/>
      <c r="M165" s="284" t="s">
        <v>50</v>
      </c>
      <c r="N165" s="284" t="s">
        <v>50</v>
      </c>
      <c r="O165" s="60"/>
      <c r="Q165" s="350"/>
    </row>
    <row r="166" spans="1:18" s="91" customFormat="1" ht="43.5">
      <c r="A166" s="60">
        <v>158</v>
      </c>
      <c r="B166" s="60">
        <v>14</v>
      </c>
      <c r="C166" s="287" t="s">
        <v>58</v>
      </c>
      <c r="D166" s="287" t="s">
        <v>2947</v>
      </c>
      <c r="E166" s="287" t="s">
        <v>2948</v>
      </c>
      <c r="F166" s="60" t="s">
        <v>392</v>
      </c>
      <c r="G166" s="60" t="s">
        <v>57</v>
      </c>
      <c r="H166" s="60" t="s">
        <v>312</v>
      </c>
      <c r="I166" s="60" t="s">
        <v>2949</v>
      </c>
      <c r="J166" s="60" t="s">
        <v>2950</v>
      </c>
      <c r="K166" s="60"/>
      <c r="L166" s="60"/>
      <c r="M166" s="284" t="s">
        <v>50</v>
      </c>
      <c r="N166" s="284" t="s">
        <v>50</v>
      </c>
      <c r="O166" s="60"/>
      <c r="Q166" s="350"/>
    </row>
    <row r="167" spans="1:18" s="91" customFormat="1">
      <c r="A167" s="60">
        <v>159</v>
      </c>
      <c r="B167" s="60">
        <v>14</v>
      </c>
      <c r="C167" s="287" t="s">
        <v>45</v>
      </c>
      <c r="D167" s="287" t="s">
        <v>2951</v>
      </c>
      <c r="E167" s="287" t="s">
        <v>2952</v>
      </c>
      <c r="F167" s="60" t="s">
        <v>392</v>
      </c>
      <c r="G167" s="60" t="s">
        <v>57</v>
      </c>
      <c r="H167" s="60" t="s">
        <v>2953</v>
      </c>
      <c r="I167" s="60"/>
      <c r="J167" s="60" t="s">
        <v>2954</v>
      </c>
      <c r="K167" s="60"/>
      <c r="L167" s="60"/>
      <c r="M167" s="284" t="s">
        <v>50</v>
      </c>
      <c r="N167" s="284" t="s">
        <v>50</v>
      </c>
      <c r="O167" s="60"/>
      <c r="Q167" s="350"/>
    </row>
    <row r="168" spans="1:18" s="91" customFormat="1" ht="43.5">
      <c r="A168" s="60">
        <v>160</v>
      </c>
      <c r="B168" s="60">
        <v>14</v>
      </c>
      <c r="C168" s="287" t="s">
        <v>45</v>
      </c>
      <c r="D168" s="287" t="s">
        <v>2955</v>
      </c>
      <c r="E168" s="287" t="s">
        <v>2956</v>
      </c>
      <c r="F168" s="60" t="s">
        <v>311</v>
      </c>
      <c r="G168" s="60" t="s">
        <v>57</v>
      </c>
      <c r="H168" s="60" t="s">
        <v>317</v>
      </c>
      <c r="I168" s="60" t="s">
        <v>2957</v>
      </c>
      <c r="J168" s="60"/>
      <c r="K168" s="60"/>
      <c r="L168" s="60"/>
      <c r="M168" s="284" t="s">
        <v>50</v>
      </c>
      <c r="N168" s="284" t="s">
        <v>50</v>
      </c>
      <c r="O168" s="60"/>
      <c r="Q168" s="350"/>
    </row>
    <row r="169" spans="1:18" s="459" customFormat="1" ht="43.5">
      <c r="A169" s="456">
        <v>161</v>
      </c>
      <c r="B169" s="456">
        <v>14</v>
      </c>
      <c r="C169" s="457" t="s">
        <v>58</v>
      </c>
      <c r="D169" s="457" t="s">
        <v>2958</v>
      </c>
      <c r="E169" s="457" t="s">
        <v>2959</v>
      </c>
      <c r="F169" s="456" t="s">
        <v>311</v>
      </c>
      <c r="G169" s="456" t="s">
        <v>57</v>
      </c>
      <c r="H169" s="456" t="s">
        <v>317</v>
      </c>
      <c r="I169" s="456" t="s">
        <v>2960</v>
      </c>
      <c r="J169" s="456" t="s">
        <v>2961</v>
      </c>
      <c r="K169" s="456"/>
      <c r="L169" s="456"/>
      <c r="M169" s="458" t="s">
        <v>50</v>
      </c>
      <c r="N169" s="458" t="s">
        <v>50</v>
      </c>
      <c r="O169" s="456"/>
      <c r="Q169" s="460"/>
      <c r="R169" s="459" t="s">
        <v>3798</v>
      </c>
    </row>
    <row r="170" spans="1:18" s="225" customFormat="1">
      <c r="A170" s="204">
        <v>162</v>
      </c>
      <c r="B170" s="204">
        <v>15</v>
      </c>
      <c r="C170" s="294" t="s">
        <v>58</v>
      </c>
      <c r="D170" s="294" t="s">
        <v>2962</v>
      </c>
      <c r="E170" s="294" t="s">
        <v>2963</v>
      </c>
      <c r="F170" s="204" t="s">
        <v>327</v>
      </c>
      <c r="G170" s="204" t="s">
        <v>57</v>
      </c>
      <c r="H170" s="204" t="s">
        <v>691</v>
      </c>
      <c r="I170" s="204"/>
      <c r="J170" s="204" t="s">
        <v>2964</v>
      </c>
      <c r="K170" s="204"/>
      <c r="L170" s="204"/>
      <c r="M170" s="295" t="s">
        <v>50</v>
      </c>
      <c r="N170" s="295" t="s">
        <v>50</v>
      </c>
      <c r="O170" s="204"/>
      <c r="P170" s="225" t="s">
        <v>1801</v>
      </c>
      <c r="Q170" s="296">
        <v>4000</v>
      </c>
      <c r="R170" s="225" t="s">
        <v>3495</v>
      </c>
    </row>
    <row r="171" spans="1:18" s="225" customFormat="1">
      <c r="A171" s="204">
        <v>163</v>
      </c>
      <c r="B171" s="204">
        <v>15</v>
      </c>
      <c r="C171" s="294" t="s">
        <v>45</v>
      </c>
      <c r="D171" s="294" t="s">
        <v>2965</v>
      </c>
      <c r="E171" s="294" t="s">
        <v>2966</v>
      </c>
      <c r="F171" s="204" t="s">
        <v>327</v>
      </c>
      <c r="G171" s="204" t="s">
        <v>57</v>
      </c>
      <c r="H171" s="204" t="s">
        <v>691</v>
      </c>
      <c r="I171" s="204"/>
      <c r="J171" s="204" t="s">
        <v>2967</v>
      </c>
      <c r="K171" s="204"/>
      <c r="L171" s="204"/>
      <c r="M171" s="295" t="s">
        <v>50</v>
      </c>
      <c r="N171" s="295" t="s">
        <v>50</v>
      </c>
      <c r="O171" s="204"/>
      <c r="P171" s="225" t="s">
        <v>1801</v>
      </c>
      <c r="Q171" s="296">
        <v>4000</v>
      </c>
      <c r="R171" s="225" t="s">
        <v>3848</v>
      </c>
    </row>
    <row r="172" spans="1:18" s="225" customFormat="1">
      <c r="A172" s="204">
        <v>164</v>
      </c>
      <c r="B172" s="204">
        <v>15</v>
      </c>
      <c r="C172" s="294" t="s">
        <v>45</v>
      </c>
      <c r="D172" s="294" t="s">
        <v>2968</v>
      </c>
      <c r="E172" s="294" t="s">
        <v>2969</v>
      </c>
      <c r="F172" s="204" t="s">
        <v>327</v>
      </c>
      <c r="G172" s="204" t="s">
        <v>57</v>
      </c>
      <c r="H172" s="204" t="s">
        <v>691</v>
      </c>
      <c r="I172" s="204"/>
      <c r="J172" s="204" t="s">
        <v>2970</v>
      </c>
      <c r="K172" s="204"/>
      <c r="L172" s="204"/>
      <c r="M172" s="295" t="s">
        <v>50</v>
      </c>
      <c r="N172" s="295" t="s">
        <v>50</v>
      </c>
      <c r="O172" s="204"/>
      <c r="P172" s="225" t="s">
        <v>1801</v>
      </c>
      <c r="Q172" s="296">
        <v>4000</v>
      </c>
      <c r="R172" s="225" t="s">
        <v>3848</v>
      </c>
    </row>
    <row r="173" spans="1:18" s="91" customFormat="1">
      <c r="A173" s="60">
        <v>165</v>
      </c>
      <c r="B173" s="60">
        <v>17</v>
      </c>
      <c r="C173" s="287" t="s">
        <v>54</v>
      </c>
      <c r="D173" s="287" t="s">
        <v>2971</v>
      </c>
      <c r="E173" s="287" t="s">
        <v>2972</v>
      </c>
      <c r="F173" s="60" t="s">
        <v>332</v>
      </c>
      <c r="G173" s="60" t="s">
        <v>57</v>
      </c>
      <c r="H173" s="60" t="s">
        <v>333</v>
      </c>
      <c r="I173" s="60" t="s">
        <v>2973</v>
      </c>
      <c r="J173" s="60" t="s">
        <v>335</v>
      </c>
      <c r="K173" s="60"/>
      <c r="L173" s="60"/>
      <c r="M173" s="284" t="s">
        <v>50</v>
      </c>
      <c r="N173" s="284" t="s">
        <v>50</v>
      </c>
      <c r="O173" s="60"/>
      <c r="Q173" s="350"/>
    </row>
    <row r="174" spans="1:18" s="91" customFormat="1">
      <c r="A174" s="60">
        <v>166</v>
      </c>
      <c r="B174" s="60">
        <v>17</v>
      </c>
      <c r="C174" s="287" t="s">
        <v>58</v>
      </c>
      <c r="D174" s="287" t="s">
        <v>2974</v>
      </c>
      <c r="E174" s="287" t="s">
        <v>2975</v>
      </c>
      <c r="F174" s="60" t="s">
        <v>332</v>
      </c>
      <c r="G174" s="60" t="s">
        <v>57</v>
      </c>
      <c r="H174" s="60" t="s">
        <v>333</v>
      </c>
      <c r="I174" s="60" t="s">
        <v>2973</v>
      </c>
      <c r="J174" s="60" t="s">
        <v>2976</v>
      </c>
      <c r="K174" s="60"/>
      <c r="L174" s="60"/>
      <c r="M174" s="284" t="s">
        <v>50</v>
      </c>
      <c r="N174" s="284" t="s">
        <v>50</v>
      </c>
      <c r="O174" s="60"/>
      <c r="Q174" s="350"/>
    </row>
    <row r="175" spans="1:18" s="91" customFormat="1">
      <c r="A175" s="60">
        <v>167</v>
      </c>
      <c r="B175" s="60">
        <v>17</v>
      </c>
      <c r="C175" s="287" t="s">
        <v>58</v>
      </c>
      <c r="D175" s="287" t="s">
        <v>1155</v>
      </c>
      <c r="E175" s="287" t="s">
        <v>2977</v>
      </c>
      <c r="F175" s="60" t="s">
        <v>332</v>
      </c>
      <c r="G175" s="60" t="s">
        <v>57</v>
      </c>
      <c r="H175" s="60" t="s">
        <v>333</v>
      </c>
      <c r="I175" s="60" t="s">
        <v>2973</v>
      </c>
      <c r="J175" s="60" t="s">
        <v>2978</v>
      </c>
      <c r="K175" s="60"/>
      <c r="L175" s="60"/>
      <c r="M175" s="284" t="s">
        <v>50</v>
      </c>
      <c r="N175" s="284" t="s">
        <v>50</v>
      </c>
      <c r="O175" s="60"/>
      <c r="Q175" s="350"/>
    </row>
    <row r="176" spans="1:18" s="91" customFormat="1">
      <c r="A176" s="60">
        <v>168</v>
      </c>
      <c r="B176" s="60">
        <v>17</v>
      </c>
      <c r="C176" s="287" t="s">
        <v>58</v>
      </c>
      <c r="D176" s="287" t="s">
        <v>2979</v>
      </c>
      <c r="E176" s="287" t="s">
        <v>2980</v>
      </c>
      <c r="F176" s="60" t="s">
        <v>332</v>
      </c>
      <c r="G176" s="60" t="s">
        <v>57</v>
      </c>
      <c r="H176" s="60" t="s">
        <v>333</v>
      </c>
      <c r="I176" s="60" t="s">
        <v>2973</v>
      </c>
      <c r="J176" s="60" t="s">
        <v>2981</v>
      </c>
      <c r="K176" s="60"/>
      <c r="L176" s="60"/>
      <c r="M176" s="284" t="s">
        <v>50</v>
      </c>
      <c r="N176" s="284" t="s">
        <v>50</v>
      </c>
      <c r="O176" s="60"/>
      <c r="Q176" s="350"/>
    </row>
    <row r="177" spans="1:19" s="91" customFormat="1">
      <c r="A177" s="60">
        <v>169</v>
      </c>
      <c r="B177" s="60">
        <v>17</v>
      </c>
      <c r="C177" s="287" t="s">
        <v>58</v>
      </c>
      <c r="D177" s="287" t="s">
        <v>2982</v>
      </c>
      <c r="E177" s="287" t="s">
        <v>2983</v>
      </c>
      <c r="F177" s="60" t="s">
        <v>332</v>
      </c>
      <c r="G177" s="60" t="s">
        <v>57</v>
      </c>
      <c r="H177" s="60" t="s">
        <v>333</v>
      </c>
      <c r="I177" s="60" t="s">
        <v>2973</v>
      </c>
      <c r="J177" s="60" t="s">
        <v>2984</v>
      </c>
      <c r="K177" s="60"/>
      <c r="L177" s="60"/>
      <c r="M177" s="284" t="s">
        <v>50</v>
      </c>
      <c r="N177" s="284" t="s">
        <v>50</v>
      </c>
      <c r="O177" s="60"/>
      <c r="Q177" s="350"/>
    </row>
    <row r="178" spans="1:19" s="91" customFormat="1">
      <c r="A178" s="60">
        <v>170</v>
      </c>
      <c r="B178" s="60">
        <v>17</v>
      </c>
      <c r="C178" s="287" t="s">
        <v>58</v>
      </c>
      <c r="D178" s="287" t="s">
        <v>2927</v>
      </c>
      <c r="E178" s="287" t="s">
        <v>2985</v>
      </c>
      <c r="F178" s="60" t="s">
        <v>332</v>
      </c>
      <c r="G178" s="60" t="s">
        <v>57</v>
      </c>
      <c r="H178" s="60" t="s">
        <v>333</v>
      </c>
      <c r="I178" s="60" t="s">
        <v>2973</v>
      </c>
      <c r="J178" s="60" t="s">
        <v>335</v>
      </c>
      <c r="K178" s="60"/>
      <c r="L178" s="60"/>
      <c r="M178" s="284" t="s">
        <v>50</v>
      </c>
      <c r="N178" s="284" t="s">
        <v>50</v>
      </c>
      <c r="O178" s="60"/>
      <c r="Q178" s="350"/>
    </row>
    <row r="179" spans="1:19" s="91" customFormat="1">
      <c r="A179" s="60">
        <v>171</v>
      </c>
      <c r="B179" s="60">
        <v>17</v>
      </c>
      <c r="C179" s="287" t="s">
        <v>58</v>
      </c>
      <c r="D179" s="287" t="s">
        <v>907</v>
      </c>
      <c r="E179" s="287" t="s">
        <v>2986</v>
      </c>
      <c r="F179" s="60" t="s">
        <v>332</v>
      </c>
      <c r="G179" s="60" t="s">
        <v>57</v>
      </c>
      <c r="H179" s="60" t="s">
        <v>333</v>
      </c>
      <c r="I179" s="60" t="s">
        <v>2973</v>
      </c>
      <c r="J179" s="60" t="s">
        <v>2987</v>
      </c>
      <c r="K179" s="60"/>
      <c r="L179" s="60"/>
      <c r="M179" s="284" t="s">
        <v>50</v>
      </c>
      <c r="N179" s="284" t="s">
        <v>50</v>
      </c>
      <c r="O179" s="60"/>
      <c r="Q179" s="350"/>
    </row>
    <row r="180" spans="1:19" s="91" customFormat="1">
      <c r="A180" s="60">
        <v>172</v>
      </c>
      <c r="B180" s="60">
        <v>17</v>
      </c>
      <c r="C180" s="287" t="s">
        <v>58</v>
      </c>
      <c r="D180" s="287" t="s">
        <v>2988</v>
      </c>
      <c r="E180" s="287" t="s">
        <v>964</v>
      </c>
      <c r="F180" s="60" t="s">
        <v>332</v>
      </c>
      <c r="G180" s="60" t="s">
        <v>57</v>
      </c>
      <c r="H180" s="60" t="s">
        <v>333</v>
      </c>
      <c r="I180" s="60" t="s">
        <v>2973</v>
      </c>
      <c r="J180" s="60" t="s">
        <v>2989</v>
      </c>
      <c r="K180" s="60"/>
      <c r="L180" s="60"/>
      <c r="M180" s="284" t="s">
        <v>50</v>
      </c>
      <c r="N180" s="284" t="s">
        <v>50</v>
      </c>
      <c r="O180" s="60"/>
      <c r="Q180" s="350"/>
    </row>
    <row r="181" spans="1:19" s="91" customFormat="1">
      <c r="A181" s="60">
        <v>173</v>
      </c>
      <c r="B181" s="60">
        <v>17</v>
      </c>
      <c r="C181" s="287" t="s">
        <v>58</v>
      </c>
      <c r="D181" s="287" t="s">
        <v>2912</v>
      </c>
      <c r="E181" s="287" t="s">
        <v>2990</v>
      </c>
      <c r="F181" s="60" t="s">
        <v>332</v>
      </c>
      <c r="G181" s="60" t="s">
        <v>57</v>
      </c>
      <c r="H181" s="60" t="s">
        <v>333</v>
      </c>
      <c r="I181" s="60" t="s">
        <v>2973</v>
      </c>
      <c r="J181" s="60" t="s">
        <v>2991</v>
      </c>
      <c r="K181" s="60"/>
      <c r="L181" s="60"/>
      <c r="M181" s="284" t="s">
        <v>50</v>
      </c>
      <c r="N181" s="284" t="s">
        <v>50</v>
      </c>
      <c r="O181" s="60"/>
      <c r="Q181" s="350"/>
    </row>
    <row r="182" spans="1:19" s="91" customFormat="1">
      <c r="A182" s="60">
        <v>174</v>
      </c>
      <c r="B182" s="60">
        <v>17</v>
      </c>
      <c r="C182" s="287" t="s">
        <v>58</v>
      </c>
      <c r="D182" s="287" t="s">
        <v>2992</v>
      </c>
      <c r="E182" s="287" t="s">
        <v>2993</v>
      </c>
      <c r="F182" s="60" t="s">
        <v>332</v>
      </c>
      <c r="G182" s="60" t="s">
        <v>57</v>
      </c>
      <c r="H182" s="60" t="s">
        <v>333</v>
      </c>
      <c r="I182" s="60" t="s">
        <v>2973</v>
      </c>
      <c r="J182" s="60" t="s">
        <v>335</v>
      </c>
      <c r="K182" s="60"/>
      <c r="L182" s="60"/>
      <c r="M182" s="284" t="s">
        <v>50</v>
      </c>
      <c r="N182" s="284" t="s">
        <v>50</v>
      </c>
      <c r="O182" s="60"/>
      <c r="Q182" s="350"/>
    </row>
    <row r="183" spans="1:19" s="91" customFormat="1">
      <c r="A183" s="60">
        <v>175</v>
      </c>
      <c r="B183" s="60">
        <v>17</v>
      </c>
      <c r="C183" s="287" t="s">
        <v>58</v>
      </c>
      <c r="D183" s="287" t="s">
        <v>2994</v>
      </c>
      <c r="E183" s="287" t="s">
        <v>2995</v>
      </c>
      <c r="F183" s="60" t="s">
        <v>332</v>
      </c>
      <c r="G183" s="60" t="s">
        <v>57</v>
      </c>
      <c r="H183" s="60" t="s">
        <v>333</v>
      </c>
      <c r="I183" s="60" t="s">
        <v>2973</v>
      </c>
      <c r="J183" s="60" t="s">
        <v>2996</v>
      </c>
      <c r="K183" s="60"/>
      <c r="L183" s="60"/>
      <c r="M183" s="284" t="s">
        <v>50</v>
      </c>
      <c r="N183" s="284" t="s">
        <v>50</v>
      </c>
      <c r="O183" s="60"/>
      <c r="Q183" s="350"/>
    </row>
    <row r="184" spans="1:19" s="91" customFormat="1">
      <c r="A184" s="60">
        <v>176</v>
      </c>
      <c r="B184" s="60">
        <v>17</v>
      </c>
      <c r="C184" s="287" t="s">
        <v>58</v>
      </c>
      <c r="D184" s="287" t="s">
        <v>1540</v>
      </c>
      <c r="E184" s="287" t="s">
        <v>2997</v>
      </c>
      <c r="F184" s="60" t="s">
        <v>332</v>
      </c>
      <c r="G184" s="60" t="s">
        <v>57</v>
      </c>
      <c r="H184" s="60" t="s">
        <v>2998</v>
      </c>
      <c r="I184" s="60" t="s">
        <v>2999</v>
      </c>
      <c r="J184" s="60" t="s">
        <v>3000</v>
      </c>
      <c r="K184" s="60"/>
      <c r="L184" s="60"/>
      <c r="M184" s="284" t="s">
        <v>50</v>
      </c>
      <c r="N184" s="284" t="s">
        <v>50</v>
      </c>
      <c r="O184" s="60"/>
      <c r="Q184" s="350"/>
    </row>
    <row r="185" spans="1:19" s="91" customFormat="1">
      <c r="A185" s="60">
        <v>177</v>
      </c>
      <c r="B185" s="60">
        <v>17</v>
      </c>
      <c r="C185" s="287" t="s">
        <v>58</v>
      </c>
      <c r="D185" s="287" t="s">
        <v>3001</v>
      </c>
      <c r="E185" s="287" t="s">
        <v>3002</v>
      </c>
      <c r="F185" s="60" t="s">
        <v>332</v>
      </c>
      <c r="G185" s="60" t="s">
        <v>57</v>
      </c>
      <c r="H185" s="60" t="s">
        <v>2998</v>
      </c>
      <c r="I185" s="60" t="s">
        <v>2999</v>
      </c>
      <c r="J185" s="60" t="s">
        <v>3000</v>
      </c>
      <c r="K185" s="60"/>
      <c r="L185" s="60"/>
      <c r="M185" s="284" t="s">
        <v>50</v>
      </c>
      <c r="N185" s="284" t="s">
        <v>50</v>
      </c>
      <c r="O185" s="60"/>
      <c r="Q185" s="350"/>
    </row>
    <row r="186" spans="1:19" s="91" customFormat="1">
      <c r="A186" s="60">
        <v>178</v>
      </c>
      <c r="B186" s="60">
        <v>17</v>
      </c>
      <c r="C186" s="287" t="s">
        <v>58</v>
      </c>
      <c r="D186" s="287" t="s">
        <v>1155</v>
      </c>
      <c r="E186" s="287" t="s">
        <v>3003</v>
      </c>
      <c r="F186" s="60" t="s">
        <v>332</v>
      </c>
      <c r="G186" s="60" t="s">
        <v>57</v>
      </c>
      <c r="H186" s="60" t="s">
        <v>2998</v>
      </c>
      <c r="I186" s="60" t="s">
        <v>2999</v>
      </c>
      <c r="J186" s="60" t="s">
        <v>3000</v>
      </c>
      <c r="K186" s="60"/>
      <c r="L186" s="60"/>
      <c r="M186" s="284" t="s">
        <v>50</v>
      </c>
      <c r="N186" s="284" t="s">
        <v>50</v>
      </c>
      <c r="O186" s="60"/>
      <c r="Q186" s="350"/>
    </row>
    <row r="187" spans="1:19" s="91" customFormat="1">
      <c r="A187" s="60">
        <v>179</v>
      </c>
      <c r="B187" s="60">
        <v>17</v>
      </c>
      <c r="C187" s="287" t="s">
        <v>58</v>
      </c>
      <c r="D187" s="287" t="s">
        <v>3004</v>
      </c>
      <c r="E187" s="287" t="s">
        <v>2990</v>
      </c>
      <c r="F187" s="60" t="s">
        <v>332</v>
      </c>
      <c r="G187" s="60" t="s">
        <v>57</v>
      </c>
      <c r="H187" s="60" t="s">
        <v>2998</v>
      </c>
      <c r="I187" s="60" t="s">
        <v>2999</v>
      </c>
      <c r="J187" s="60" t="s">
        <v>3005</v>
      </c>
      <c r="K187" s="60"/>
      <c r="L187" s="60"/>
      <c r="M187" s="284" t="s">
        <v>50</v>
      </c>
      <c r="N187" s="284" t="s">
        <v>50</v>
      </c>
      <c r="O187" s="60"/>
      <c r="Q187" s="350"/>
      <c r="R187" s="91" t="s">
        <v>2533</v>
      </c>
    </row>
    <row r="188" spans="1:19" s="91" customFormat="1">
      <c r="A188" s="60">
        <v>180</v>
      </c>
      <c r="B188" s="60">
        <v>17</v>
      </c>
      <c r="C188" s="287" t="s">
        <v>58</v>
      </c>
      <c r="D188" s="287" t="s">
        <v>3006</v>
      </c>
      <c r="E188" s="287" t="s">
        <v>3007</v>
      </c>
      <c r="F188" s="60" t="s">
        <v>332</v>
      </c>
      <c r="G188" s="60" t="s">
        <v>57</v>
      </c>
      <c r="H188" s="60" t="s">
        <v>695</v>
      </c>
      <c r="I188" s="60" t="s">
        <v>3008</v>
      </c>
      <c r="J188" s="60"/>
      <c r="K188" s="60"/>
      <c r="L188" s="60"/>
      <c r="M188" s="284" t="s">
        <v>50</v>
      </c>
      <c r="N188" s="284" t="s">
        <v>50</v>
      </c>
      <c r="O188" s="60"/>
      <c r="Q188" s="350"/>
    </row>
    <row r="189" spans="1:19" s="91" customFormat="1">
      <c r="A189" s="60">
        <v>181</v>
      </c>
      <c r="B189" s="60">
        <v>17</v>
      </c>
      <c r="C189" s="287" t="s">
        <v>58</v>
      </c>
      <c r="D189" s="287" t="s">
        <v>3009</v>
      </c>
      <c r="E189" s="287" t="s">
        <v>3010</v>
      </c>
      <c r="F189" s="60" t="s">
        <v>332</v>
      </c>
      <c r="G189" s="60" t="s">
        <v>57</v>
      </c>
      <c r="H189" s="60" t="s">
        <v>3011</v>
      </c>
      <c r="I189" s="60" t="s">
        <v>3012</v>
      </c>
      <c r="J189" s="60"/>
      <c r="K189" s="60"/>
      <c r="L189" s="60"/>
      <c r="M189" s="284" t="s">
        <v>50</v>
      </c>
      <c r="N189" s="284" t="s">
        <v>50</v>
      </c>
      <c r="O189" s="60"/>
      <c r="Q189" s="350"/>
    </row>
    <row r="190" spans="1:19" s="489" customFormat="1" ht="65.25">
      <c r="A190" s="486">
        <v>182</v>
      </c>
      <c r="B190" s="486">
        <v>17</v>
      </c>
      <c r="C190" s="487" t="s">
        <v>58</v>
      </c>
      <c r="D190" s="487" t="s">
        <v>528</v>
      </c>
      <c r="E190" s="487" t="s">
        <v>3013</v>
      </c>
      <c r="F190" s="486" t="s">
        <v>332</v>
      </c>
      <c r="G190" s="486" t="s">
        <v>57</v>
      </c>
      <c r="H190" s="486" t="s">
        <v>3014</v>
      </c>
      <c r="I190" s="486" t="s">
        <v>3015</v>
      </c>
      <c r="J190" s="486" t="s">
        <v>4932</v>
      </c>
      <c r="K190" s="486"/>
      <c r="L190" s="486"/>
      <c r="M190" s="488" t="s">
        <v>50</v>
      </c>
      <c r="N190" s="488" t="s">
        <v>50</v>
      </c>
      <c r="O190" s="486"/>
      <c r="Q190" s="490"/>
      <c r="R190" s="489" t="s">
        <v>4933</v>
      </c>
    </row>
    <row r="191" spans="1:19" s="225" customFormat="1">
      <c r="A191" s="204">
        <v>183</v>
      </c>
      <c r="B191" s="204">
        <v>17</v>
      </c>
      <c r="C191" s="294" t="s">
        <v>58</v>
      </c>
      <c r="D191" s="294" t="s">
        <v>417</v>
      </c>
      <c r="E191" s="294" t="s">
        <v>3016</v>
      </c>
      <c r="F191" s="204" t="s">
        <v>332</v>
      </c>
      <c r="G191" s="204" t="s">
        <v>57</v>
      </c>
      <c r="H191" s="204" t="s">
        <v>3017</v>
      </c>
      <c r="I191" s="204" t="s">
        <v>3018</v>
      </c>
      <c r="J191" s="204" t="s">
        <v>3019</v>
      </c>
      <c r="K191" s="204"/>
      <c r="L191" s="204"/>
      <c r="M191" s="295" t="s">
        <v>50</v>
      </c>
      <c r="N191" s="295" t="s">
        <v>50</v>
      </c>
      <c r="O191" s="204"/>
      <c r="P191" s="225" t="s">
        <v>1803</v>
      </c>
      <c r="Q191" s="296">
        <v>4000</v>
      </c>
      <c r="R191" s="225" t="s">
        <v>1859</v>
      </c>
    </row>
    <row r="192" spans="1:19" s="225" customFormat="1">
      <c r="A192" s="204">
        <v>184</v>
      </c>
      <c r="B192" s="204">
        <v>17</v>
      </c>
      <c r="C192" s="294" t="s">
        <v>58</v>
      </c>
      <c r="D192" s="294" t="s">
        <v>3020</v>
      </c>
      <c r="E192" s="294" t="s">
        <v>3021</v>
      </c>
      <c r="F192" s="204" t="s">
        <v>332</v>
      </c>
      <c r="G192" s="204" t="s">
        <v>57</v>
      </c>
      <c r="H192" s="204" t="s">
        <v>3017</v>
      </c>
      <c r="I192" s="204" t="s">
        <v>3018</v>
      </c>
      <c r="J192" s="204" t="s">
        <v>3022</v>
      </c>
      <c r="K192" s="204"/>
      <c r="L192" s="204"/>
      <c r="M192" s="295" t="s">
        <v>50</v>
      </c>
      <c r="N192" s="295" t="s">
        <v>50</v>
      </c>
      <c r="O192" s="204"/>
      <c r="P192" s="225" t="s">
        <v>1803</v>
      </c>
      <c r="Q192" s="296">
        <v>4000</v>
      </c>
      <c r="R192" s="225" t="s">
        <v>2202</v>
      </c>
      <c r="S192" s="225" t="s">
        <v>3848</v>
      </c>
    </row>
    <row r="193" spans="1:19" s="225" customFormat="1" ht="43.5">
      <c r="A193" s="204">
        <v>185</v>
      </c>
      <c r="B193" s="204">
        <v>17</v>
      </c>
      <c r="C193" s="294" t="s">
        <v>45</v>
      </c>
      <c r="D193" s="294" t="s">
        <v>3023</v>
      </c>
      <c r="E193" s="294" t="s">
        <v>3024</v>
      </c>
      <c r="F193" s="204" t="s">
        <v>332</v>
      </c>
      <c r="G193" s="204" t="s">
        <v>57</v>
      </c>
      <c r="H193" s="204" t="s">
        <v>3017</v>
      </c>
      <c r="I193" s="204" t="s">
        <v>3018</v>
      </c>
      <c r="J193" s="204" t="s">
        <v>3805</v>
      </c>
      <c r="K193" s="204"/>
      <c r="L193" s="204"/>
      <c r="M193" s="295" t="s">
        <v>50</v>
      </c>
      <c r="N193" s="295" t="s">
        <v>50</v>
      </c>
      <c r="O193" s="204"/>
      <c r="P193" s="225" t="s">
        <v>1803</v>
      </c>
      <c r="Q193" s="296">
        <v>4000</v>
      </c>
      <c r="R193" s="225" t="s">
        <v>3804</v>
      </c>
      <c r="S193" s="225" t="s">
        <v>3932</v>
      </c>
    </row>
    <row r="194" spans="1:19" s="225" customFormat="1">
      <c r="A194" s="204">
        <v>186</v>
      </c>
      <c r="B194" s="204">
        <v>17</v>
      </c>
      <c r="C194" s="294" t="s">
        <v>58</v>
      </c>
      <c r="D194" s="294" t="s">
        <v>3025</v>
      </c>
      <c r="E194" s="294" t="s">
        <v>3026</v>
      </c>
      <c r="F194" s="204" t="s">
        <v>332</v>
      </c>
      <c r="G194" s="204" t="s">
        <v>57</v>
      </c>
      <c r="H194" s="204" t="s">
        <v>3017</v>
      </c>
      <c r="I194" s="204" t="s">
        <v>3018</v>
      </c>
      <c r="J194" s="204" t="s">
        <v>3019</v>
      </c>
      <c r="K194" s="204"/>
      <c r="L194" s="204"/>
      <c r="M194" s="295" t="s">
        <v>50</v>
      </c>
      <c r="N194" s="295" t="s">
        <v>50</v>
      </c>
      <c r="O194" s="204"/>
      <c r="P194" s="225" t="s">
        <v>1803</v>
      </c>
      <c r="Q194" s="296">
        <v>4000</v>
      </c>
      <c r="R194" s="225" t="s">
        <v>1859</v>
      </c>
    </row>
    <row r="195" spans="1:19" s="91" customFormat="1">
      <c r="A195" s="60">
        <v>187</v>
      </c>
      <c r="B195" s="60">
        <v>17</v>
      </c>
      <c r="C195" s="287" t="s">
        <v>58</v>
      </c>
      <c r="D195" s="287" t="s">
        <v>3027</v>
      </c>
      <c r="E195" s="287" t="s">
        <v>3028</v>
      </c>
      <c r="F195" s="60" t="s">
        <v>332</v>
      </c>
      <c r="G195" s="60" t="s">
        <v>57</v>
      </c>
      <c r="H195" s="60" t="s">
        <v>3029</v>
      </c>
      <c r="I195" s="60" t="s">
        <v>3030</v>
      </c>
      <c r="J195" s="60" t="s">
        <v>3031</v>
      </c>
      <c r="K195" s="60"/>
      <c r="L195" s="60"/>
      <c r="M195" s="284" t="s">
        <v>50</v>
      </c>
      <c r="N195" s="284" t="s">
        <v>50</v>
      </c>
      <c r="O195" s="60"/>
      <c r="Q195" s="350"/>
    </row>
    <row r="196" spans="1:19" s="91" customFormat="1">
      <c r="A196" s="60">
        <v>188</v>
      </c>
      <c r="B196" s="60">
        <v>17</v>
      </c>
      <c r="C196" s="287" t="s">
        <v>45</v>
      </c>
      <c r="D196" s="287" t="s">
        <v>3032</v>
      </c>
      <c r="E196" s="287" t="s">
        <v>3033</v>
      </c>
      <c r="F196" s="60" t="s">
        <v>332</v>
      </c>
      <c r="G196" s="60" t="s">
        <v>57</v>
      </c>
      <c r="H196" s="60" t="s">
        <v>3034</v>
      </c>
      <c r="I196" s="60" t="s">
        <v>3035</v>
      </c>
      <c r="J196" s="60" t="s">
        <v>3036</v>
      </c>
      <c r="K196" s="60"/>
      <c r="L196" s="60"/>
      <c r="M196" s="284" t="s">
        <v>50</v>
      </c>
      <c r="N196" s="284" t="s">
        <v>50</v>
      </c>
      <c r="O196" s="60"/>
      <c r="Q196" s="350"/>
    </row>
    <row r="197" spans="1:19" s="91" customFormat="1">
      <c r="A197" s="60">
        <v>189</v>
      </c>
      <c r="B197" s="60">
        <v>17</v>
      </c>
      <c r="C197" s="287" t="s">
        <v>58</v>
      </c>
      <c r="D197" s="287" t="s">
        <v>3037</v>
      </c>
      <c r="E197" s="287" t="s">
        <v>3038</v>
      </c>
      <c r="F197" s="60" t="s">
        <v>332</v>
      </c>
      <c r="G197" s="60" t="s">
        <v>57</v>
      </c>
      <c r="H197" s="60" t="s">
        <v>3034</v>
      </c>
      <c r="I197" s="60" t="s">
        <v>3035</v>
      </c>
      <c r="J197" s="60" t="s">
        <v>3039</v>
      </c>
      <c r="K197" s="60"/>
      <c r="L197" s="60"/>
      <c r="M197" s="284" t="s">
        <v>50</v>
      </c>
      <c r="N197" s="284" t="s">
        <v>50</v>
      </c>
      <c r="O197" s="60"/>
      <c r="Q197" s="350"/>
    </row>
    <row r="198" spans="1:19" s="91" customFormat="1">
      <c r="A198" s="60">
        <v>190</v>
      </c>
      <c r="B198" s="60">
        <v>17</v>
      </c>
      <c r="C198" s="287" t="s">
        <v>58</v>
      </c>
      <c r="D198" s="287" t="s">
        <v>3040</v>
      </c>
      <c r="E198" s="287" t="s">
        <v>3041</v>
      </c>
      <c r="F198" s="60" t="s">
        <v>332</v>
      </c>
      <c r="G198" s="60" t="s">
        <v>57</v>
      </c>
      <c r="H198" s="60" t="s">
        <v>3042</v>
      </c>
      <c r="I198" s="60" t="s">
        <v>3043</v>
      </c>
      <c r="J198" s="60" t="s">
        <v>3044</v>
      </c>
      <c r="K198" s="60"/>
      <c r="L198" s="60"/>
      <c r="M198" s="284" t="s">
        <v>50</v>
      </c>
      <c r="N198" s="284" t="s">
        <v>50</v>
      </c>
      <c r="O198" s="60"/>
      <c r="Q198" s="350"/>
    </row>
    <row r="199" spans="1:19" s="91" customFormat="1">
      <c r="A199" s="60">
        <v>191</v>
      </c>
      <c r="B199" s="60">
        <v>17</v>
      </c>
      <c r="C199" s="287" t="s">
        <v>58</v>
      </c>
      <c r="D199" s="287" t="s">
        <v>3045</v>
      </c>
      <c r="E199" s="287" t="s">
        <v>3046</v>
      </c>
      <c r="F199" s="60" t="s">
        <v>332</v>
      </c>
      <c r="G199" s="60" t="s">
        <v>57</v>
      </c>
      <c r="H199" s="60" t="s">
        <v>3047</v>
      </c>
      <c r="I199" s="60" t="s">
        <v>3048</v>
      </c>
      <c r="J199" s="60" t="s">
        <v>3049</v>
      </c>
      <c r="K199" s="60"/>
      <c r="L199" s="60"/>
      <c r="M199" s="284" t="s">
        <v>50</v>
      </c>
      <c r="N199" s="284" t="s">
        <v>50</v>
      </c>
      <c r="O199" s="60"/>
      <c r="Q199" s="350"/>
    </row>
    <row r="200" spans="1:19" s="225" customFormat="1" ht="43.5">
      <c r="A200" s="204">
        <v>192</v>
      </c>
      <c r="B200" s="204">
        <v>19</v>
      </c>
      <c r="C200" s="294" t="s">
        <v>58</v>
      </c>
      <c r="D200" s="294" t="s">
        <v>1491</v>
      </c>
      <c r="E200" s="294" t="s">
        <v>3050</v>
      </c>
      <c r="F200" s="204" t="s">
        <v>26</v>
      </c>
      <c r="G200" s="204" t="s">
        <v>57</v>
      </c>
      <c r="H200" s="204" t="s">
        <v>3059</v>
      </c>
      <c r="I200" s="204" t="s">
        <v>3051</v>
      </c>
      <c r="J200" s="204" t="s">
        <v>3052</v>
      </c>
      <c r="K200" s="204"/>
      <c r="L200" s="204"/>
      <c r="M200" s="295" t="s">
        <v>50</v>
      </c>
      <c r="N200" s="295" t="s">
        <v>50</v>
      </c>
      <c r="O200" s="204"/>
      <c r="P200" s="225" t="s">
        <v>1801</v>
      </c>
      <c r="Q200" s="296">
        <v>4000</v>
      </c>
      <c r="R200" s="225" t="s">
        <v>3495</v>
      </c>
    </row>
    <row r="201" spans="1:19" s="225" customFormat="1" ht="43.5">
      <c r="A201" s="204">
        <v>193</v>
      </c>
      <c r="B201" s="204">
        <v>19</v>
      </c>
      <c r="C201" s="294" t="s">
        <v>58</v>
      </c>
      <c r="D201" s="294" t="s">
        <v>3053</v>
      </c>
      <c r="E201" s="294" t="s">
        <v>3054</v>
      </c>
      <c r="F201" s="204" t="s">
        <v>26</v>
      </c>
      <c r="G201" s="204" t="s">
        <v>57</v>
      </c>
      <c r="H201" s="204" t="s">
        <v>3059</v>
      </c>
      <c r="I201" s="204" t="s">
        <v>3055</v>
      </c>
      <c r="J201" s="204" t="s">
        <v>3056</v>
      </c>
      <c r="K201" s="204"/>
      <c r="L201" s="204"/>
      <c r="M201" s="295" t="s">
        <v>50</v>
      </c>
      <c r="N201" s="295" t="s">
        <v>50</v>
      </c>
      <c r="O201" s="204"/>
      <c r="P201" s="225" t="s">
        <v>1801</v>
      </c>
      <c r="Q201" s="296">
        <v>4000</v>
      </c>
      <c r="R201" s="225" t="s">
        <v>3495</v>
      </c>
    </row>
    <row r="202" spans="1:19" s="225" customFormat="1" ht="43.5">
      <c r="A202" s="204">
        <v>194</v>
      </c>
      <c r="B202" s="204">
        <v>19</v>
      </c>
      <c r="C202" s="294" t="s">
        <v>58</v>
      </c>
      <c r="D202" s="294" t="s">
        <v>3057</v>
      </c>
      <c r="E202" s="294" t="s">
        <v>3058</v>
      </c>
      <c r="F202" s="204" t="s">
        <v>26</v>
      </c>
      <c r="G202" s="204" t="s">
        <v>57</v>
      </c>
      <c r="H202" s="204" t="s">
        <v>3059</v>
      </c>
      <c r="I202" s="204" t="s">
        <v>3060</v>
      </c>
      <c r="J202" s="204" t="s">
        <v>3061</v>
      </c>
      <c r="K202" s="204"/>
      <c r="L202" s="204"/>
      <c r="M202" s="295" t="s">
        <v>50</v>
      </c>
      <c r="N202" s="295" t="s">
        <v>50</v>
      </c>
      <c r="O202" s="204"/>
      <c r="P202" s="225" t="s">
        <v>1801</v>
      </c>
      <c r="Q202" s="296">
        <v>4000</v>
      </c>
      <c r="R202" s="225" t="s">
        <v>3495</v>
      </c>
    </row>
    <row r="203" spans="1:19" s="225" customFormat="1" ht="43.5">
      <c r="A203" s="204">
        <v>195</v>
      </c>
      <c r="B203" s="204">
        <v>19</v>
      </c>
      <c r="C203" s="294" t="s">
        <v>58</v>
      </c>
      <c r="D203" s="294" t="s">
        <v>2736</v>
      </c>
      <c r="E203" s="294" t="s">
        <v>3062</v>
      </c>
      <c r="F203" s="204" t="s">
        <v>26</v>
      </c>
      <c r="G203" s="204" t="s">
        <v>57</v>
      </c>
      <c r="H203" s="204" t="s">
        <v>3059</v>
      </c>
      <c r="I203" s="204" t="s">
        <v>3063</v>
      </c>
      <c r="J203" s="204" t="s">
        <v>3064</v>
      </c>
      <c r="K203" s="204"/>
      <c r="L203" s="204"/>
      <c r="M203" s="295" t="s">
        <v>50</v>
      </c>
      <c r="N203" s="295" t="s">
        <v>50</v>
      </c>
      <c r="O203" s="204"/>
      <c r="P203" s="225" t="s">
        <v>1801</v>
      </c>
      <c r="Q203" s="296">
        <v>4000</v>
      </c>
      <c r="R203" s="225" t="s">
        <v>3495</v>
      </c>
    </row>
    <row r="204" spans="1:19" s="225" customFormat="1" ht="43.5">
      <c r="A204" s="204">
        <v>196</v>
      </c>
      <c r="B204" s="204">
        <v>19</v>
      </c>
      <c r="C204" s="294" t="s">
        <v>45</v>
      </c>
      <c r="D204" s="294" t="s">
        <v>3065</v>
      </c>
      <c r="E204" s="294" t="s">
        <v>3062</v>
      </c>
      <c r="F204" s="204" t="s">
        <v>26</v>
      </c>
      <c r="G204" s="204" t="s">
        <v>57</v>
      </c>
      <c r="H204" s="204" t="s">
        <v>3059</v>
      </c>
      <c r="I204" s="204" t="s">
        <v>3063</v>
      </c>
      <c r="J204" s="204" t="s">
        <v>3066</v>
      </c>
      <c r="K204" s="204"/>
      <c r="L204" s="204"/>
      <c r="M204" s="295" t="s">
        <v>50</v>
      </c>
      <c r="N204" s="295" t="s">
        <v>50</v>
      </c>
      <c r="O204" s="204"/>
      <c r="P204" s="225" t="s">
        <v>1801</v>
      </c>
      <c r="Q204" s="296">
        <v>4000</v>
      </c>
      <c r="R204" s="225" t="s">
        <v>3495</v>
      </c>
    </row>
    <row r="205" spans="1:19" s="91" customFormat="1" ht="43.5">
      <c r="A205" s="60">
        <v>197</v>
      </c>
      <c r="B205" s="60">
        <v>19</v>
      </c>
      <c r="C205" s="287" t="s">
        <v>58</v>
      </c>
      <c r="D205" s="287" t="s">
        <v>3067</v>
      </c>
      <c r="E205" s="287" t="s">
        <v>2602</v>
      </c>
      <c r="F205" s="60" t="s">
        <v>26</v>
      </c>
      <c r="G205" s="60" t="s">
        <v>57</v>
      </c>
      <c r="H205" s="60" t="s">
        <v>3059</v>
      </c>
      <c r="I205" s="60" t="s">
        <v>3068</v>
      </c>
      <c r="J205" s="60" t="s">
        <v>3069</v>
      </c>
      <c r="K205" s="60"/>
      <c r="L205" s="60"/>
      <c r="M205" s="284" t="s">
        <v>50</v>
      </c>
      <c r="N205" s="284" t="s">
        <v>50</v>
      </c>
      <c r="O205" s="60"/>
      <c r="Q205" s="350"/>
    </row>
    <row r="206" spans="1:19" s="225" customFormat="1" ht="43.5">
      <c r="A206" s="204">
        <v>198</v>
      </c>
      <c r="B206" s="204">
        <v>19</v>
      </c>
      <c r="C206" s="294" t="s">
        <v>45</v>
      </c>
      <c r="D206" s="294" t="s">
        <v>3070</v>
      </c>
      <c r="E206" s="294" t="s">
        <v>3071</v>
      </c>
      <c r="F206" s="204" t="s">
        <v>26</v>
      </c>
      <c r="G206" s="204" t="s">
        <v>57</v>
      </c>
      <c r="H206" s="204" t="s">
        <v>3059</v>
      </c>
      <c r="I206" s="204" t="s">
        <v>3072</v>
      </c>
      <c r="J206" s="204" t="s">
        <v>3073</v>
      </c>
      <c r="K206" s="204"/>
      <c r="L206" s="204"/>
      <c r="M206" s="295" t="s">
        <v>50</v>
      </c>
      <c r="N206" s="295" t="s">
        <v>50</v>
      </c>
      <c r="O206" s="204"/>
      <c r="P206" s="225" t="s">
        <v>1801</v>
      </c>
      <c r="Q206" s="296">
        <v>4000</v>
      </c>
      <c r="R206" s="225" t="s">
        <v>3495</v>
      </c>
    </row>
    <row r="207" spans="1:19" s="91" customFormat="1" ht="43.5">
      <c r="A207" s="60">
        <v>199</v>
      </c>
      <c r="B207" s="60">
        <v>19</v>
      </c>
      <c r="C207" s="287" t="s">
        <v>58</v>
      </c>
      <c r="D207" s="287" t="s">
        <v>1266</v>
      </c>
      <c r="E207" s="287" t="s">
        <v>3071</v>
      </c>
      <c r="F207" s="60" t="s">
        <v>26</v>
      </c>
      <c r="G207" s="60" t="s">
        <v>57</v>
      </c>
      <c r="H207" s="60" t="s">
        <v>3059</v>
      </c>
      <c r="I207" s="60" t="s">
        <v>3072</v>
      </c>
      <c r="J207" s="60" t="s">
        <v>3074</v>
      </c>
      <c r="K207" s="60"/>
      <c r="L207" s="60"/>
      <c r="M207" s="284" t="s">
        <v>50</v>
      </c>
      <c r="N207" s="284" t="s">
        <v>50</v>
      </c>
      <c r="O207" s="60"/>
      <c r="Q207" s="350"/>
    </row>
    <row r="208" spans="1:19" s="225" customFormat="1" ht="43.5">
      <c r="A208" s="204">
        <v>200</v>
      </c>
      <c r="B208" s="204">
        <v>19</v>
      </c>
      <c r="C208" s="294" t="s">
        <v>54</v>
      </c>
      <c r="D208" s="294" t="s">
        <v>55</v>
      </c>
      <c r="E208" s="294" t="s">
        <v>3075</v>
      </c>
      <c r="F208" s="204" t="s">
        <v>26</v>
      </c>
      <c r="G208" s="204" t="s">
        <v>57</v>
      </c>
      <c r="H208" s="204" t="s">
        <v>3059</v>
      </c>
      <c r="I208" s="204" t="s">
        <v>3076</v>
      </c>
      <c r="J208" s="204" t="s">
        <v>3077</v>
      </c>
      <c r="K208" s="204"/>
      <c r="L208" s="204"/>
      <c r="M208" s="295" t="s">
        <v>50</v>
      </c>
      <c r="N208" s="295" t="s">
        <v>50</v>
      </c>
      <c r="O208" s="204"/>
      <c r="P208" s="225" t="s">
        <v>1801</v>
      </c>
      <c r="Q208" s="296">
        <v>4000</v>
      </c>
      <c r="R208" s="225" t="s">
        <v>3495</v>
      </c>
    </row>
    <row r="209" spans="1:18" s="91" customFormat="1">
      <c r="A209" s="60">
        <v>201</v>
      </c>
      <c r="B209" s="60">
        <v>20</v>
      </c>
      <c r="C209" s="287" t="s">
        <v>45</v>
      </c>
      <c r="D209" s="287" t="s">
        <v>988</v>
      </c>
      <c r="E209" s="287" t="s">
        <v>3078</v>
      </c>
      <c r="F209" s="60" t="s">
        <v>3079</v>
      </c>
      <c r="G209" s="60" t="s">
        <v>57</v>
      </c>
      <c r="H209" s="60" t="s">
        <v>3080</v>
      </c>
      <c r="I209" s="60" t="s">
        <v>3081</v>
      </c>
      <c r="J209" s="60"/>
      <c r="K209" s="60"/>
      <c r="L209" s="60"/>
      <c r="M209" s="284" t="s">
        <v>50</v>
      </c>
      <c r="N209" s="284" t="s">
        <v>50</v>
      </c>
      <c r="O209" s="60"/>
      <c r="Q209" s="350"/>
    </row>
    <row r="210" spans="1:18" s="91" customFormat="1">
      <c r="A210" s="60">
        <v>202</v>
      </c>
      <c r="B210" s="60">
        <v>20</v>
      </c>
      <c r="C210" s="287" t="s">
        <v>58</v>
      </c>
      <c r="D210" s="287" t="s">
        <v>3082</v>
      </c>
      <c r="E210" s="287" t="s">
        <v>3083</v>
      </c>
      <c r="F210" s="60" t="s">
        <v>3079</v>
      </c>
      <c r="G210" s="60" t="s">
        <v>57</v>
      </c>
      <c r="H210" s="60" t="s">
        <v>3084</v>
      </c>
      <c r="I210" s="60"/>
      <c r="J210" s="60" t="s">
        <v>3085</v>
      </c>
      <c r="K210" s="60"/>
      <c r="L210" s="60"/>
      <c r="M210" s="284" t="s">
        <v>50</v>
      </c>
      <c r="N210" s="284" t="s">
        <v>50</v>
      </c>
      <c r="O210" s="60"/>
      <c r="Q210" s="350"/>
    </row>
    <row r="211" spans="1:18" s="91" customFormat="1" ht="43.5">
      <c r="A211" s="60">
        <v>203</v>
      </c>
      <c r="B211" s="60">
        <v>21</v>
      </c>
      <c r="C211" s="287" t="s">
        <v>58</v>
      </c>
      <c r="D211" s="287" t="s">
        <v>2063</v>
      </c>
      <c r="E211" s="287" t="s">
        <v>3086</v>
      </c>
      <c r="F211" s="60" t="s">
        <v>3087</v>
      </c>
      <c r="G211" s="60" t="s">
        <v>57</v>
      </c>
      <c r="H211" s="60" t="s">
        <v>3806</v>
      </c>
      <c r="I211" s="60" t="s">
        <v>3088</v>
      </c>
      <c r="J211" s="60" t="s">
        <v>3089</v>
      </c>
      <c r="K211" s="60"/>
      <c r="L211" s="60"/>
      <c r="M211" s="284" t="s">
        <v>50</v>
      </c>
      <c r="N211" s="284" t="s">
        <v>50</v>
      </c>
      <c r="O211" s="60"/>
      <c r="Q211" s="350"/>
    </row>
    <row r="212" spans="1:18" s="91" customFormat="1">
      <c r="A212" s="60">
        <v>204</v>
      </c>
      <c r="B212" s="60">
        <v>22</v>
      </c>
      <c r="C212" s="287" t="s">
        <v>54</v>
      </c>
      <c r="D212" s="287" t="s">
        <v>3090</v>
      </c>
      <c r="E212" s="287" t="s">
        <v>3091</v>
      </c>
      <c r="F212" s="60" t="s">
        <v>3092</v>
      </c>
      <c r="G212" s="60" t="s">
        <v>57</v>
      </c>
      <c r="H212" s="60" t="s">
        <v>3093</v>
      </c>
      <c r="I212" s="60"/>
      <c r="J212" s="60" t="s">
        <v>3094</v>
      </c>
      <c r="K212" s="60"/>
      <c r="L212" s="60"/>
      <c r="M212" s="284" t="s">
        <v>50</v>
      </c>
      <c r="N212" s="284" t="s">
        <v>50</v>
      </c>
      <c r="O212" s="60"/>
      <c r="Q212" s="350"/>
      <c r="R212" s="91" t="s">
        <v>2533</v>
      </c>
    </row>
    <row r="213" spans="1:18" s="91" customFormat="1">
      <c r="A213" s="60">
        <v>205</v>
      </c>
      <c r="B213" s="60">
        <v>22</v>
      </c>
      <c r="C213" s="287" t="s">
        <v>54</v>
      </c>
      <c r="D213" s="287" t="s">
        <v>3095</v>
      </c>
      <c r="E213" s="287" t="s">
        <v>3096</v>
      </c>
      <c r="F213" s="60" t="s">
        <v>3092</v>
      </c>
      <c r="G213" s="60" t="s">
        <v>57</v>
      </c>
      <c r="H213" s="60" t="s">
        <v>3093</v>
      </c>
      <c r="I213" s="60"/>
      <c r="J213" s="60" t="s">
        <v>3097</v>
      </c>
      <c r="K213" s="60"/>
      <c r="L213" s="60"/>
      <c r="M213" s="284" t="s">
        <v>50</v>
      </c>
      <c r="N213" s="284" t="s">
        <v>50</v>
      </c>
      <c r="O213" s="60"/>
      <c r="Q213" s="350"/>
      <c r="R213" s="91" t="s">
        <v>2533</v>
      </c>
    </row>
    <row r="214" spans="1:18" s="91" customFormat="1" ht="43.5">
      <c r="A214" s="60">
        <v>206</v>
      </c>
      <c r="B214" s="60">
        <v>22</v>
      </c>
      <c r="C214" s="287" t="s">
        <v>54</v>
      </c>
      <c r="D214" s="287" t="s">
        <v>3098</v>
      </c>
      <c r="E214" s="287" t="s">
        <v>3099</v>
      </c>
      <c r="F214" s="60" t="s">
        <v>3092</v>
      </c>
      <c r="G214" s="60" t="s">
        <v>57</v>
      </c>
      <c r="H214" s="60" t="s">
        <v>3093</v>
      </c>
      <c r="I214" s="60" t="s">
        <v>3100</v>
      </c>
      <c r="J214" s="60"/>
      <c r="K214" s="60"/>
      <c r="L214" s="60"/>
      <c r="M214" s="284" t="s">
        <v>50</v>
      </c>
      <c r="N214" s="284" t="s">
        <v>50</v>
      </c>
      <c r="O214" s="60"/>
      <c r="Q214" s="350"/>
    </row>
    <row r="215" spans="1:18" s="91" customFormat="1" ht="43.5">
      <c r="A215" s="60">
        <v>207</v>
      </c>
      <c r="B215" s="60">
        <v>22</v>
      </c>
      <c r="C215" s="287" t="s">
        <v>58</v>
      </c>
      <c r="D215" s="287" t="s">
        <v>1303</v>
      </c>
      <c r="E215" s="287" t="s">
        <v>3101</v>
      </c>
      <c r="F215" s="60" t="s">
        <v>3092</v>
      </c>
      <c r="G215" s="60" t="s">
        <v>57</v>
      </c>
      <c r="H215" s="60" t="s">
        <v>3093</v>
      </c>
      <c r="I215" s="60" t="s">
        <v>3102</v>
      </c>
      <c r="J215" s="60"/>
      <c r="K215" s="60"/>
      <c r="L215" s="60"/>
      <c r="M215" s="284" t="s">
        <v>50</v>
      </c>
      <c r="N215" s="284" t="s">
        <v>50</v>
      </c>
      <c r="O215" s="60"/>
      <c r="Q215" s="350"/>
    </row>
    <row r="216" spans="1:18" s="91" customFormat="1" ht="43.5">
      <c r="A216" s="60">
        <v>208</v>
      </c>
      <c r="B216" s="60">
        <v>22</v>
      </c>
      <c r="C216" s="287" t="s">
        <v>54</v>
      </c>
      <c r="D216" s="287" t="s">
        <v>3103</v>
      </c>
      <c r="E216" s="287" t="s">
        <v>3104</v>
      </c>
      <c r="F216" s="60" t="s">
        <v>3092</v>
      </c>
      <c r="G216" s="60" t="s">
        <v>57</v>
      </c>
      <c r="H216" s="60" t="s">
        <v>3093</v>
      </c>
      <c r="I216" s="60" t="s">
        <v>3105</v>
      </c>
      <c r="J216" s="60"/>
      <c r="K216" s="60"/>
      <c r="L216" s="60"/>
      <c r="M216" s="284" t="s">
        <v>50</v>
      </c>
      <c r="N216" s="284" t="s">
        <v>50</v>
      </c>
      <c r="O216" s="60"/>
      <c r="Q216" s="350"/>
    </row>
    <row r="217" spans="1:18" s="91" customFormat="1" ht="43.5">
      <c r="A217" s="60">
        <v>209</v>
      </c>
      <c r="B217" s="60">
        <v>22</v>
      </c>
      <c r="C217" s="287" t="s">
        <v>54</v>
      </c>
      <c r="D217" s="287" t="s">
        <v>3106</v>
      </c>
      <c r="E217" s="287" t="s">
        <v>3107</v>
      </c>
      <c r="F217" s="60" t="s">
        <v>3092</v>
      </c>
      <c r="G217" s="60" t="s">
        <v>57</v>
      </c>
      <c r="H217" s="60" t="s">
        <v>3108</v>
      </c>
      <c r="I217" s="60" t="s">
        <v>3109</v>
      </c>
      <c r="J217" s="60"/>
      <c r="K217" s="60"/>
      <c r="L217" s="60"/>
      <c r="M217" s="284" t="s">
        <v>50</v>
      </c>
      <c r="N217" s="284" t="s">
        <v>50</v>
      </c>
      <c r="O217" s="60"/>
      <c r="Q217" s="350"/>
    </row>
    <row r="218" spans="1:18" s="91" customFormat="1" ht="43.5">
      <c r="A218" s="60">
        <v>210</v>
      </c>
      <c r="B218" s="60">
        <v>22</v>
      </c>
      <c r="C218" s="287" t="s">
        <v>58</v>
      </c>
      <c r="D218" s="91" t="s">
        <v>3111</v>
      </c>
      <c r="E218" s="287" t="s">
        <v>3110</v>
      </c>
      <c r="F218" s="60" t="s">
        <v>3092</v>
      </c>
      <c r="G218" s="60" t="s">
        <v>57</v>
      </c>
      <c r="H218" s="60" t="s">
        <v>3108</v>
      </c>
      <c r="I218" s="60" t="s">
        <v>3112</v>
      </c>
      <c r="J218" s="60"/>
      <c r="K218" s="60"/>
      <c r="L218" s="60"/>
      <c r="M218" s="284" t="s">
        <v>50</v>
      </c>
      <c r="N218" s="284" t="s">
        <v>50</v>
      </c>
      <c r="O218" s="60"/>
      <c r="Q218" s="350"/>
    </row>
    <row r="219" spans="1:18" s="91" customFormat="1" ht="43.5">
      <c r="A219" s="60">
        <v>211</v>
      </c>
      <c r="B219" s="60">
        <v>22</v>
      </c>
      <c r="C219" s="287" t="s">
        <v>54</v>
      </c>
      <c r="D219" s="287" t="s">
        <v>3113</v>
      </c>
      <c r="E219" s="287" t="s">
        <v>3114</v>
      </c>
      <c r="F219" s="60" t="s">
        <v>3092</v>
      </c>
      <c r="G219" s="60" t="s">
        <v>57</v>
      </c>
      <c r="H219" s="60" t="s">
        <v>3108</v>
      </c>
      <c r="I219" s="60" t="s">
        <v>3115</v>
      </c>
      <c r="J219" s="60"/>
      <c r="K219" s="60"/>
      <c r="L219" s="60"/>
      <c r="M219" s="284" t="s">
        <v>50</v>
      </c>
      <c r="N219" s="284" t="s">
        <v>50</v>
      </c>
      <c r="O219" s="60"/>
      <c r="Q219" s="350"/>
    </row>
    <row r="220" spans="1:18" s="91" customFormat="1" ht="43.5">
      <c r="A220" s="60">
        <v>212</v>
      </c>
      <c r="B220" s="60">
        <v>22</v>
      </c>
      <c r="C220" s="287" t="s">
        <v>45</v>
      </c>
      <c r="D220" s="287" t="s">
        <v>3116</v>
      </c>
      <c r="E220" s="287" t="s">
        <v>3117</v>
      </c>
      <c r="F220" s="60" t="s">
        <v>3092</v>
      </c>
      <c r="G220" s="60" t="s">
        <v>57</v>
      </c>
      <c r="H220" s="60" t="s">
        <v>3118</v>
      </c>
      <c r="I220" s="60" t="s">
        <v>3119</v>
      </c>
      <c r="J220" s="60"/>
      <c r="K220" s="60"/>
      <c r="L220" s="60"/>
      <c r="M220" s="284" t="s">
        <v>50</v>
      </c>
      <c r="N220" s="284" t="s">
        <v>50</v>
      </c>
      <c r="O220" s="60"/>
      <c r="Q220" s="350"/>
    </row>
    <row r="221" spans="1:18" s="91" customFormat="1" ht="43.5">
      <c r="A221" s="60">
        <v>213</v>
      </c>
      <c r="B221" s="60">
        <v>22</v>
      </c>
      <c r="C221" s="287" t="s">
        <v>58</v>
      </c>
      <c r="D221" s="287" t="s">
        <v>657</v>
      </c>
      <c r="E221" s="287" t="s">
        <v>3120</v>
      </c>
      <c r="F221" s="60" t="s">
        <v>3092</v>
      </c>
      <c r="G221" s="60" t="s">
        <v>57</v>
      </c>
      <c r="H221" s="60" t="s">
        <v>3121</v>
      </c>
      <c r="I221" s="60" t="s">
        <v>3122</v>
      </c>
      <c r="J221" s="60"/>
      <c r="K221" s="60"/>
      <c r="L221" s="60"/>
      <c r="M221" s="284" t="s">
        <v>50</v>
      </c>
      <c r="N221" s="284" t="s">
        <v>50</v>
      </c>
      <c r="O221" s="60"/>
      <c r="Q221" s="350"/>
    </row>
    <row r="222" spans="1:18" s="91" customFormat="1">
      <c r="A222" s="60">
        <v>214</v>
      </c>
      <c r="B222" s="60">
        <v>22</v>
      </c>
      <c r="C222" s="287" t="s">
        <v>58</v>
      </c>
      <c r="D222" s="287" t="s">
        <v>3123</v>
      </c>
      <c r="E222" s="287" t="s">
        <v>3124</v>
      </c>
      <c r="F222" s="60" t="s">
        <v>3092</v>
      </c>
      <c r="G222" s="60" t="s">
        <v>57</v>
      </c>
      <c r="H222" s="60" t="s">
        <v>3108</v>
      </c>
      <c r="I222" s="60" t="s">
        <v>3125</v>
      </c>
      <c r="J222" s="60"/>
      <c r="K222" s="60"/>
      <c r="L222" s="60"/>
      <c r="M222" s="284" t="s">
        <v>50</v>
      </c>
      <c r="N222" s="284" t="s">
        <v>50</v>
      </c>
      <c r="O222" s="60"/>
      <c r="Q222" s="350"/>
    </row>
    <row r="223" spans="1:18" s="225" customFormat="1" ht="43.5">
      <c r="A223" s="204">
        <v>215</v>
      </c>
      <c r="B223" s="204">
        <v>23</v>
      </c>
      <c r="C223" s="294" t="s">
        <v>58</v>
      </c>
      <c r="D223" s="294" t="s">
        <v>3126</v>
      </c>
      <c r="E223" s="294" t="s">
        <v>3127</v>
      </c>
      <c r="F223" s="204" t="s">
        <v>3128</v>
      </c>
      <c r="G223" s="204" t="s">
        <v>57</v>
      </c>
      <c r="H223" s="204" t="s">
        <v>3129</v>
      </c>
      <c r="I223" s="204" t="s">
        <v>3130</v>
      </c>
      <c r="J223" s="204" t="s">
        <v>3131</v>
      </c>
      <c r="K223" s="204"/>
      <c r="L223" s="204"/>
      <c r="M223" s="295" t="s">
        <v>50</v>
      </c>
      <c r="N223" s="295" t="s">
        <v>50</v>
      </c>
      <c r="O223" s="204"/>
      <c r="P223" s="225" t="s">
        <v>1801</v>
      </c>
      <c r="Q223" s="296">
        <v>4000</v>
      </c>
      <c r="R223" s="225" t="s">
        <v>3495</v>
      </c>
    </row>
    <row r="224" spans="1:18" s="225" customFormat="1" ht="43.5">
      <c r="A224" s="204">
        <v>216</v>
      </c>
      <c r="B224" s="204">
        <v>23</v>
      </c>
      <c r="C224" s="294" t="s">
        <v>58</v>
      </c>
      <c r="D224" s="294" t="s">
        <v>3132</v>
      </c>
      <c r="E224" s="294" t="s">
        <v>3133</v>
      </c>
      <c r="F224" s="204" t="s">
        <v>3128</v>
      </c>
      <c r="G224" s="204" t="s">
        <v>57</v>
      </c>
      <c r="H224" s="204" t="s">
        <v>3129</v>
      </c>
      <c r="I224" s="204" t="s">
        <v>3134</v>
      </c>
      <c r="J224" s="204" t="s">
        <v>3135</v>
      </c>
      <c r="K224" s="204"/>
      <c r="L224" s="204"/>
      <c r="M224" s="295" t="s">
        <v>50</v>
      </c>
      <c r="N224" s="295" t="s">
        <v>50</v>
      </c>
      <c r="O224" s="204"/>
      <c r="P224" s="225" t="s">
        <v>1801</v>
      </c>
      <c r="Q224" s="296">
        <v>4000</v>
      </c>
      <c r="R224" s="225" t="s">
        <v>3495</v>
      </c>
    </row>
    <row r="225" spans="1:20" s="112" customFormat="1" ht="43.5">
      <c r="A225" s="148">
        <v>217</v>
      </c>
      <c r="B225" s="148">
        <v>23</v>
      </c>
      <c r="C225" s="392" t="s">
        <v>54</v>
      </c>
      <c r="D225" s="392" t="s">
        <v>3136</v>
      </c>
      <c r="E225" s="392" t="s">
        <v>3137</v>
      </c>
      <c r="F225" s="148" t="s">
        <v>3128</v>
      </c>
      <c r="G225" s="148" t="s">
        <v>57</v>
      </c>
      <c r="H225" s="148" t="s">
        <v>3129</v>
      </c>
      <c r="I225" s="148" t="s">
        <v>3138</v>
      </c>
      <c r="J225" s="148" t="s">
        <v>3139</v>
      </c>
      <c r="K225" s="148"/>
      <c r="L225" s="148"/>
      <c r="M225" s="393" t="s">
        <v>50</v>
      </c>
      <c r="N225" s="393" t="s">
        <v>50</v>
      </c>
      <c r="O225" s="148"/>
      <c r="Q225" s="391"/>
      <c r="R225" s="112" t="s">
        <v>1817</v>
      </c>
    </row>
    <row r="226" spans="1:20" s="225" customFormat="1" ht="43.5">
      <c r="A226" s="204">
        <v>218</v>
      </c>
      <c r="B226" s="204">
        <v>23</v>
      </c>
      <c r="C226" s="294" t="s">
        <v>58</v>
      </c>
      <c r="D226" s="294" t="s">
        <v>3140</v>
      </c>
      <c r="E226" s="294" t="s">
        <v>3141</v>
      </c>
      <c r="F226" s="204" t="s">
        <v>3128</v>
      </c>
      <c r="G226" s="204" t="s">
        <v>57</v>
      </c>
      <c r="H226" s="204" t="s">
        <v>3142</v>
      </c>
      <c r="I226" s="204" t="s">
        <v>3143</v>
      </c>
      <c r="J226" s="204" t="s">
        <v>3144</v>
      </c>
      <c r="K226" s="204"/>
      <c r="L226" s="204"/>
      <c r="M226" s="295" t="s">
        <v>50</v>
      </c>
      <c r="N226" s="295" t="s">
        <v>50</v>
      </c>
      <c r="O226" s="204"/>
      <c r="P226" s="225" t="s">
        <v>1801</v>
      </c>
      <c r="Q226" s="296">
        <v>4000</v>
      </c>
      <c r="R226" s="225" t="s">
        <v>5072</v>
      </c>
    </row>
    <row r="227" spans="1:20" s="225" customFormat="1" ht="43.5">
      <c r="A227" s="204">
        <v>219</v>
      </c>
      <c r="B227" s="204">
        <v>23</v>
      </c>
      <c r="C227" s="294" t="s">
        <v>58</v>
      </c>
      <c r="D227" s="294" t="s">
        <v>3145</v>
      </c>
      <c r="E227" s="294" t="s">
        <v>3146</v>
      </c>
      <c r="F227" s="204" t="s">
        <v>3128</v>
      </c>
      <c r="G227" s="204" t="s">
        <v>57</v>
      </c>
      <c r="H227" s="204" t="s">
        <v>3142</v>
      </c>
      <c r="I227" s="204" t="s">
        <v>3147</v>
      </c>
      <c r="J227" s="204" t="s">
        <v>3148</v>
      </c>
      <c r="K227" s="204"/>
      <c r="L227" s="204"/>
      <c r="M227" s="295" t="s">
        <v>50</v>
      </c>
      <c r="N227" s="295" t="s">
        <v>50</v>
      </c>
      <c r="O227" s="204"/>
      <c r="P227" s="225" t="s">
        <v>1801</v>
      </c>
      <c r="Q227" s="296">
        <v>4000</v>
      </c>
      <c r="R227" s="225" t="s">
        <v>5072</v>
      </c>
    </row>
    <row r="228" spans="1:20" s="91" customFormat="1" ht="43.5">
      <c r="A228" s="60">
        <v>220</v>
      </c>
      <c r="B228" s="60">
        <v>23</v>
      </c>
      <c r="C228" s="287" t="s">
        <v>45</v>
      </c>
      <c r="D228" s="287" t="s">
        <v>3149</v>
      </c>
      <c r="E228" s="287" t="s">
        <v>3150</v>
      </c>
      <c r="F228" s="60" t="s">
        <v>3128</v>
      </c>
      <c r="G228" s="60" t="s">
        <v>57</v>
      </c>
      <c r="H228" s="60" t="s">
        <v>2330</v>
      </c>
      <c r="I228" s="60" t="s">
        <v>3151</v>
      </c>
      <c r="J228" s="60" t="s">
        <v>3152</v>
      </c>
      <c r="K228" s="60"/>
      <c r="L228" s="60"/>
      <c r="M228" s="284" t="s">
        <v>50</v>
      </c>
      <c r="N228" s="284" t="s">
        <v>50</v>
      </c>
      <c r="O228" s="60"/>
      <c r="Q228" s="350"/>
    </row>
    <row r="229" spans="1:20" s="91" customFormat="1" ht="43.5">
      <c r="A229" s="60">
        <v>221</v>
      </c>
      <c r="B229" s="60">
        <v>23</v>
      </c>
      <c r="C229" s="287" t="s">
        <v>58</v>
      </c>
      <c r="D229" s="287" t="s">
        <v>3153</v>
      </c>
      <c r="E229" s="287" t="s">
        <v>3150</v>
      </c>
      <c r="F229" s="60" t="s">
        <v>3128</v>
      </c>
      <c r="G229" s="60" t="s">
        <v>57</v>
      </c>
      <c r="H229" s="60" t="s">
        <v>2330</v>
      </c>
      <c r="I229" s="60" t="s">
        <v>3151</v>
      </c>
      <c r="J229" s="60" t="s">
        <v>3152</v>
      </c>
      <c r="K229" s="60"/>
      <c r="L229" s="60"/>
      <c r="M229" s="284" t="s">
        <v>50</v>
      </c>
      <c r="N229" s="284" t="s">
        <v>50</v>
      </c>
      <c r="O229" s="60"/>
      <c r="Q229" s="350"/>
    </row>
    <row r="230" spans="1:20" s="91" customFormat="1" ht="43.5">
      <c r="A230" s="60">
        <v>222</v>
      </c>
      <c r="B230" s="60">
        <v>23</v>
      </c>
      <c r="C230" s="287" t="s">
        <v>45</v>
      </c>
      <c r="D230" s="287" t="s">
        <v>3154</v>
      </c>
      <c r="E230" s="287" t="s">
        <v>3155</v>
      </c>
      <c r="F230" s="60" t="s">
        <v>3128</v>
      </c>
      <c r="G230" s="60" t="s">
        <v>57</v>
      </c>
      <c r="H230" s="60" t="s">
        <v>2330</v>
      </c>
      <c r="I230" s="60" t="s">
        <v>3156</v>
      </c>
      <c r="J230" s="60" t="s">
        <v>3157</v>
      </c>
      <c r="K230" s="60"/>
      <c r="L230" s="60"/>
      <c r="M230" s="284" t="s">
        <v>50</v>
      </c>
      <c r="N230" s="284" t="s">
        <v>50</v>
      </c>
      <c r="O230" s="60"/>
      <c r="Q230" s="350"/>
    </row>
    <row r="231" spans="1:20" s="91" customFormat="1" ht="43.5">
      <c r="A231" s="60">
        <v>223</v>
      </c>
      <c r="B231" s="60">
        <v>23</v>
      </c>
      <c r="C231" s="287" t="s">
        <v>45</v>
      </c>
      <c r="D231" s="287" t="s">
        <v>3158</v>
      </c>
      <c r="E231" s="287" t="s">
        <v>3159</v>
      </c>
      <c r="F231" s="60" t="s">
        <v>3128</v>
      </c>
      <c r="G231" s="60" t="s">
        <v>57</v>
      </c>
      <c r="H231" s="60" t="s">
        <v>387</v>
      </c>
      <c r="I231" s="60" t="s">
        <v>3160</v>
      </c>
      <c r="J231" s="60" t="s">
        <v>3161</v>
      </c>
      <c r="K231" s="60"/>
      <c r="L231" s="60"/>
      <c r="M231" s="284" t="s">
        <v>50</v>
      </c>
      <c r="N231" s="284" t="s">
        <v>50</v>
      </c>
      <c r="O231" s="60"/>
      <c r="Q231" s="350"/>
    </row>
    <row r="232" spans="1:20" s="112" customFormat="1" ht="43.5">
      <c r="A232" s="148">
        <v>224</v>
      </c>
      <c r="B232" s="148">
        <v>23</v>
      </c>
      <c r="C232" s="392" t="s">
        <v>54</v>
      </c>
      <c r="D232" s="392" t="s">
        <v>102</v>
      </c>
      <c r="E232" s="392" t="s">
        <v>3162</v>
      </c>
      <c r="F232" s="148" t="s">
        <v>3128</v>
      </c>
      <c r="G232" s="148" t="s">
        <v>57</v>
      </c>
      <c r="H232" s="148" t="s">
        <v>387</v>
      </c>
      <c r="I232" s="148" t="s">
        <v>3163</v>
      </c>
      <c r="J232" s="148" t="s">
        <v>3164</v>
      </c>
      <c r="K232" s="148"/>
      <c r="L232" s="148"/>
      <c r="M232" s="393" t="s">
        <v>50</v>
      </c>
      <c r="N232" s="393" t="s">
        <v>50</v>
      </c>
      <c r="O232" s="148"/>
      <c r="Q232" s="391"/>
      <c r="R232" s="112" t="s">
        <v>1817</v>
      </c>
    </row>
    <row r="233" spans="1:20" s="225" customFormat="1" ht="43.5">
      <c r="A233" s="204">
        <v>225</v>
      </c>
      <c r="B233" s="204">
        <v>23</v>
      </c>
      <c r="C233" s="294" t="s">
        <v>54</v>
      </c>
      <c r="D233" s="294" t="s">
        <v>2511</v>
      </c>
      <c r="E233" s="294" t="s">
        <v>3165</v>
      </c>
      <c r="F233" s="204" t="s">
        <v>3128</v>
      </c>
      <c r="G233" s="204" t="s">
        <v>57</v>
      </c>
      <c r="H233" s="204" t="s">
        <v>101</v>
      </c>
      <c r="I233" s="204" t="s">
        <v>3166</v>
      </c>
      <c r="J233" s="204" t="s">
        <v>3890</v>
      </c>
      <c r="K233" s="204"/>
      <c r="L233" s="204"/>
      <c r="M233" s="295" t="s">
        <v>50</v>
      </c>
      <c r="N233" s="295" t="s">
        <v>50</v>
      </c>
      <c r="O233" s="204"/>
      <c r="P233" s="225" t="s">
        <v>1801</v>
      </c>
      <c r="Q233" s="296">
        <v>4000</v>
      </c>
      <c r="R233" s="225" t="s">
        <v>2202</v>
      </c>
    </row>
    <row r="234" spans="1:20" s="225" customFormat="1" ht="43.5">
      <c r="A234" s="204">
        <v>226</v>
      </c>
      <c r="B234" s="204">
        <v>23</v>
      </c>
      <c r="C234" s="294" t="s">
        <v>58</v>
      </c>
      <c r="D234" s="294" t="s">
        <v>3167</v>
      </c>
      <c r="E234" s="294" t="s">
        <v>3168</v>
      </c>
      <c r="F234" s="204" t="s">
        <v>3128</v>
      </c>
      <c r="G234" s="204" t="s">
        <v>57</v>
      </c>
      <c r="H234" s="204" t="s">
        <v>2121</v>
      </c>
      <c r="I234" s="204" t="s">
        <v>3169</v>
      </c>
      <c r="J234" s="204" t="s">
        <v>3170</v>
      </c>
      <c r="K234" s="204"/>
      <c r="L234" s="204"/>
      <c r="M234" s="295" t="s">
        <v>50</v>
      </c>
      <c r="N234" s="295" t="s">
        <v>50</v>
      </c>
      <c r="O234" s="204"/>
      <c r="P234" s="225" t="s">
        <v>1801</v>
      </c>
      <c r="Q234" s="296">
        <v>4000</v>
      </c>
      <c r="R234" s="225" t="s">
        <v>2202</v>
      </c>
    </row>
    <row r="235" spans="1:20" s="225" customFormat="1" ht="43.5">
      <c r="A235" s="204">
        <v>227</v>
      </c>
      <c r="B235" s="204">
        <v>23</v>
      </c>
      <c r="C235" s="294" t="s">
        <v>58</v>
      </c>
      <c r="D235" s="294" t="s">
        <v>3171</v>
      </c>
      <c r="E235" s="294" t="s">
        <v>3172</v>
      </c>
      <c r="F235" s="204" t="s">
        <v>3128</v>
      </c>
      <c r="G235" s="204" t="s">
        <v>57</v>
      </c>
      <c r="H235" s="204" t="s">
        <v>3173</v>
      </c>
      <c r="I235" s="204" t="s">
        <v>3174</v>
      </c>
      <c r="J235" s="204" t="s">
        <v>3175</v>
      </c>
      <c r="K235" s="204"/>
      <c r="L235" s="204"/>
      <c r="M235" s="295" t="s">
        <v>50</v>
      </c>
      <c r="N235" s="295" t="s">
        <v>50</v>
      </c>
      <c r="O235" s="204"/>
      <c r="P235" s="225" t="s">
        <v>1801</v>
      </c>
      <c r="Q235" s="296">
        <v>4000</v>
      </c>
      <c r="R235" s="225" t="s">
        <v>3589</v>
      </c>
    </row>
    <row r="236" spans="1:20" s="225" customFormat="1" ht="43.5">
      <c r="A236" s="204">
        <v>228</v>
      </c>
      <c r="B236" s="204">
        <v>23</v>
      </c>
      <c r="C236" s="294" t="s">
        <v>58</v>
      </c>
      <c r="D236" s="294" t="s">
        <v>3176</v>
      </c>
      <c r="E236" s="294" t="s">
        <v>3177</v>
      </c>
      <c r="F236" s="204" t="s">
        <v>3128</v>
      </c>
      <c r="G236" s="204" t="s">
        <v>57</v>
      </c>
      <c r="H236" s="204" t="s">
        <v>3173</v>
      </c>
      <c r="I236" s="204" t="s">
        <v>3174</v>
      </c>
      <c r="J236" s="204" t="s">
        <v>3178</v>
      </c>
      <c r="K236" s="204"/>
      <c r="L236" s="204"/>
      <c r="M236" s="295" t="s">
        <v>50</v>
      </c>
      <c r="N236" s="295" t="s">
        <v>50</v>
      </c>
      <c r="O236" s="204"/>
      <c r="P236" s="225" t="s">
        <v>1801</v>
      </c>
      <c r="Q236" s="296">
        <v>4000</v>
      </c>
      <c r="R236" s="225" t="s">
        <v>3594</v>
      </c>
    </row>
    <row r="237" spans="1:20" s="225" customFormat="1" ht="43.5">
      <c r="A237" s="204">
        <v>229</v>
      </c>
      <c r="B237" s="204">
        <v>23</v>
      </c>
      <c r="C237" s="294" t="s">
        <v>58</v>
      </c>
      <c r="D237" s="294" t="s">
        <v>895</v>
      </c>
      <c r="E237" s="294" t="s">
        <v>3179</v>
      </c>
      <c r="F237" s="204" t="s">
        <v>3128</v>
      </c>
      <c r="G237" s="204" t="s">
        <v>57</v>
      </c>
      <c r="H237" s="204" t="s">
        <v>3173</v>
      </c>
      <c r="I237" s="204" t="s">
        <v>3180</v>
      </c>
      <c r="J237" s="204" t="s">
        <v>3181</v>
      </c>
      <c r="K237" s="204"/>
      <c r="L237" s="204"/>
      <c r="M237" s="295" t="s">
        <v>50</v>
      </c>
      <c r="N237" s="295" t="s">
        <v>50</v>
      </c>
      <c r="O237" s="204"/>
      <c r="P237" s="225" t="s">
        <v>1801</v>
      </c>
      <c r="Q237" s="296">
        <v>4000</v>
      </c>
      <c r="R237" s="225" t="s">
        <v>3594</v>
      </c>
    </row>
    <row r="238" spans="1:20" s="225" customFormat="1" ht="43.5">
      <c r="A238" s="204">
        <v>230</v>
      </c>
      <c r="B238" s="204">
        <v>23</v>
      </c>
      <c r="C238" s="294" t="s">
        <v>58</v>
      </c>
      <c r="D238" s="294" t="s">
        <v>1514</v>
      </c>
      <c r="E238" s="294" t="s">
        <v>3185</v>
      </c>
      <c r="F238" s="204" t="s">
        <v>3128</v>
      </c>
      <c r="G238" s="204" t="s">
        <v>57</v>
      </c>
      <c r="H238" s="204" t="s">
        <v>3173</v>
      </c>
      <c r="I238" s="204" t="s">
        <v>3183</v>
      </c>
      <c r="J238" s="204" t="s">
        <v>3184</v>
      </c>
      <c r="K238" s="204"/>
      <c r="L238" s="204"/>
      <c r="M238" s="295" t="s">
        <v>50</v>
      </c>
      <c r="N238" s="295" t="s">
        <v>50</v>
      </c>
      <c r="O238" s="204"/>
      <c r="P238" s="225" t="s">
        <v>1801</v>
      </c>
      <c r="Q238" s="404">
        <v>4000</v>
      </c>
      <c r="R238" s="398" t="s">
        <v>3589</v>
      </c>
      <c r="S238" s="216"/>
      <c r="T238" s="216"/>
    </row>
    <row r="239" spans="1:20" s="91" customFormat="1" ht="43.5">
      <c r="A239" s="60">
        <v>231</v>
      </c>
      <c r="B239" s="60">
        <v>23</v>
      </c>
      <c r="C239" s="287" t="s">
        <v>58</v>
      </c>
      <c r="D239" s="287" t="s">
        <v>3186</v>
      </c>
      <c r="E239" s="287" t="s">
        <v>3187</v>
      </c>
      <c r="F239" s="60" t="s">
        <v>3128</v>
      </c>
      <c r="G239" s="60" t="s">
        <v>57</v>
      </c>
      <c r="H239" s="60" t="s">
        <v>3182</v>
      </c>
      <c r="I239" s="60" t="s">
        <v>3188</v>
      </c>
      <c r="J239" s="60"/>
      <c r="K239" s="60"/>
      <c r="L239" s="60"/>
      <c r="M239" s="284" t="s">
        <v>50</v>
      </c>
      <c r="N239" s="284" t="s">
        <v>50</v>
      </c>
      <c r="O239" s="60"/>
      <c r="Q239" s="387"/>
      <c r="R239" s="366"/>
      <c r="S239" s="365"/>
      <c r="T239" s="365"/>
    </row>
    <row r="240" spans="1:20" s="348" customFormat="1" ht="43.5">
      <c r="A240" s="159">
        <v>232</v>
      </c>
      <c r="B240" s="159">
        <v>23</v>
      </c>
      <c r="C240" s="345" t="s">
        <v>58</v>
      </c>
      <c r="D240" s="345" t="s">
        <v>1266</v>
      </c>
      <c r="E240" s="345" t="s">
        <v>2117</v>
      </c>
      <c r="F240" s="159" t="s">
        <v>3128</v>
      </c>
      <c r="G240" s="159" t="s">
        <v>57</v>
      </c>
      <c r="H240" s="159" t="s">
        <v>101</v>
      </c>
      <c r="I240" s="159" t="s">
        <v>3189</v>
      </c>
      <c r="J240" s="159"/>
      <c r="K240" s="159"/>
      <c r="L240" s="159"/>
      <c r="M240" s="346" t="s">
        <v>50</v>
      </c>
      <c r="N240" s="346" t="s">
        <v>50</v>
      </c>
      <c r="O240" s="159"/>
      <c r="Q240" s="461"/>
      <c r="R240" s="462" t="s">
        <v>2202</v>
      </c>
      <c r="S240" s="463"/>
      <c r="T240" s="463"/>
    </row>
    <row r="241" spans="1:20" s="225" customFormat="1" ht="43.5">
      <c r="A241" s="204">
        <v>233</v>
      </c>
      <c r="B241" s="204">
        <v>23</v>
      </c>
      <c r="C241" s="294" t="s">
        <v>58</v>
      </c>
      <c r="D241" s="294" t="s">
        <v>3190</v>
      </c>
      <c r="E241" s="294" t="s">
        <v>3191</v>
      </c>
      <c r="F241" s="204" t="s">
        <v>3128</v>
      </c>
      <c r="G241" s="204" t="s">
        <v>57</v>
      </c>
      <c r="H241" s="204" t="s">
        <v>3192</v>
      </c>
      <c r="I241" s="204" t="s">
        <v>3193</v>
      </c>
      <c r="J241" s="204" t="s">
        <v>3618</v>
      </c>
      <c r="K241" s="204"/>
      <c r="L241" s="204"/>
      <c r="M241" s="295" t="s">
        <v>50</v>
      </c>
      <c r="N241" s="295" t="s">
        <v>50</v>
      </c>
      <c r="O241" s="204"/>
      <c r="P241" s="225" t="s">
        <v>1801</v>
      </c>
      <c r="Q241" s="404">
        <v>4000</v>
      </c>
      <c r="R241" s="398" t="s">
        <v>2202</v>
      </c>
      <c r="S241" s="216"/>
      <c r="T241" s="216"/>
    </row>
    <row r="242" spans="1:20" s="225" customFormat="1" ht="43.5">
      <c r="A242" s="204">
        <v>234</v>
      </c>
      <c r="B242" s="204">
        <v>23</v>
      </c>
      <c r="C242" s="294" t="s">
        <v>58</v>
      </c>
      <c r="D242" s="294" t="s">
        <v>2334</v>
      </c>
      <c r="E242" s="294" t="s">
        <v>3194</v>
      </c>
      <c r="F242" s="204" t="s">
        <v>3128</v>
      </c>
      <c r="G242" s="204" t="s">
        <v>57</v>
      </c>
      <c r="H242" s="204" t="s">
        <v>3192</v>
      </c>
      <c r="I242" s="204" t="s">
        <v>3195</v>
      </c>
      <c r="J242" s="204" t="s">
        <v>3196</v>
      </c>
      <c r="K242" s="204"/>
      <c r="L242" s="204"/>
      <c r="M242" s="295" t="s">
        <v>50</v>
      </c>
      <c r="N242" s="295" t="s">
        <v>50</v>
      </c>
      <c r="O242" s="204"/>
      <c r="P242" s="225" t="s">
        <v>1801</v>
      </c>
      <c r="Q242" s="296">
        <v>4000</v>
      </c>
      <c r="R242" s="225" t="s">
        <v>2202</v>
      </c>
    </row>
    <row r="243" spans="1:20" s="225" customFormat="1" ht="43.5">
      <c r="A243" s="204">
        <v>235</v>
      </c>
      <c r="B243" s="204">
        <v>23</v>
      </c>
      <c r="C243" s="294" t="s">
        <v>58</v>
      </c>
      <c r="D243" s="294" t="s">
        <v>2190</v>
      </c>
      <c r="E243" s="294" t="s">
        <v>3197</v>
      </c>
      <c r="F243" s="204" t="s">
        <v>3128</v>
      </c>
      <c r="G243" s="204" t="s">
        <v>57</v>
      </c>
      <c r="H243" s="204" t="s">
        <v>3192</v>
      </c>
      <c r="I243" s="204" t="s">
        <v>3198</v>
      </c>
      <c r="J243" s="204" t="s">
        <v>3592</v>
      </c>
      <c r="K243" s="204"/>
      <c r="L243" s="204"/>
      <c r="M243" s="295" t="s">
        <v>50</v>
      </c>
      <c r="N243" s="295" t="s">
        <v>50</v>
      </c>
      <c r="O243" s="204"/>
      <c r="P243" s="225" t="s">
        <v>1801</v>
      </c>
      <c r="Q243" s="296">
        <v>4000</v>
      </c>
      <c r="R243" s="225" t="s">
        <v>3589</v>
      </c>
    </row>
    <row r="244" spans="1:20" s="91" customFormat="1" ht="43.5">
      <c r="A244" s="60">
        <v>236</v>
      </c>
      <c r="B244" s="60">
        <v>23</v>
      </c>
      <c r="C244" s="287" t="s">
        <v>58</v>
      </c>
      <c r="D244" s="287" t="s">
        <v>3199</v>
      </c>
      <c r="E244" s="287" t="s">
        <v>3200</v>
      </c>
      <c r="F244" s="60" t="s">
        <v>3128</v>
      </c>
      <c r="G244" s="60" t="s">
        <v>57</v>
      </c>
      <c r="H244" s="60" t="s">
        <v>970</v>
      </c>
      <c r="I244" s="60" t="s">
        <v>3201</v>
      </c>
      <c r="J244" s="60"/>
      <c r="K244" s="60"/>
      <c r="L244" s="60"/>
      <c r="M244" s="284" t="s">
        <v>50</v>
      </c>
      <c r="N244" s="284" t="s">
        <v>50</v>
      </c>
      <c r="O244" s="60"/>
      <c r="Q244" s="350"/>
    </row>
    <row r="245" spans="1:20" s="91" customFormat="1" ht="43.5">
      <c r="A245" s="60">
        <v>237</v>
      </c>
      <c r="B245" s="60">
        <v>23</v>
      </c>
      <c r="C245" s="287" t="s">
        <v>58</v>
      </c>
      <c r="D245" s="287" t="s">
        <v>3202</v>
      </c>
      <c r="E245" s="287" t="s">
        <v>3203</v>
      </c>
      <c r="F245" s="60" t="s">
        <v>3128</v>
      </c>
      <c r="G245" s="60" t="s">
        <v>57</v>
      </c>
      <c r="H245" s="60" t="s">
        <v>970</v>
      </c>
      <c r="I245" s="60" t="s">
        <v>3204</v>
      </c>
      <c r="J245" s="60"/>
      <c r="K245" s="60"/>
      <c r="L245" s="60"/>
      <c r="M245" s="284" t="s">
        <v>50</v>
      </c>
      <c r="N245" s="284" t="s">
        <v>50</v>
      </c>
      <c r="O245" s="60"/>
      <c r="Q245" s="350"/>
    </row>
    <row r="246" spans="1:20" s="91" customFormat="1" ht="43.5">
      <c r="A246" s="60">
        <v>238</v>
      </c>
      <c r="B246" s="60">
        <v>23</v>
      </c>
      <c r="C246" s="287" t="s">
        <v>58</v>
      </c>
      <c r="D246" s="287" t="s">
        <v>3205</v>
      </c>
      <c r="E246" s="287" t="s">
        <v>3206</v>
      </c>
      <c r="F246" s="60" t="s">
        <v>3128</v>
      </c>
      <c r="G246" s="60" t="s">
        <v>57</v>
      </c>
      <c r="H246" s="60" t="s">
        <v>970</v>
      </c>
      <c r="I246" s="60" t="s">
        <v>3207</v>
      </c>
      <c r="J246" s="60" t="s">
        <v>3208</v>
      </c>
      <c r="K246" s="60"/>
      <c r="L246" s="60"/>
      <c r="M246" s="284" t="s">
        <v>50</v>
      </c>
      <c r="N246" s="284" t="s">
        <v>50</v>
      </c>
      <c r="O246" s="60"/>
      <c r="Q246" s="350"/>
    </row>
    <row r="247" spans="1:20" s="91" customFormat="1" ht="43.5">
      <c r="A247" s="60">
        <v>239</v>
      </c>
      <c r="B247" s="60">
        <v>23</v>
      </c>
      <c r="C247" s="287" t="s">
        <v>58</v>
      </c>
      <c r="D247" s="287" t="s">
        <v>3209</v>
      </c>
      <c r="E247" s="287" t="s">
        <v>3210</v>
      </c>
      <c r="F247" s="60" t="s">
        <v>3128</v>
      </c>
      <c r="G247" s="60" t="s">
        <v>57</v>
      </c>
      <c r="H247" s="60" t="s">
        <v>970</v>
      </c>
      <c r="I247" s="60" t="s">
        <v>3211</v>
      </c>
      <c r="J247" s="60"/>
      <c r="K247" s="60"/>
      <c r="L247" s="60"/>
      <c r="M247" s="284" t="s">
        <v>50</v>
      </c>
      <c r="N247" s="284" t="s">
        <v>50</v>
      </c>
      <c r="O247" s="60"/>
      <c r="Q247" s="350"/>
    </row>
    <row r="248" spans="1:20" s="225" customFormat="1" ht="43.5">
      <c r="A248" s="204">
        <v>240</v>
      </c>
      <c r="B248" s="204">
        <v>23</v>
      </c>
      <c r="C248" s="294" t="s">
        <v>58</v>
      </c>
      <c r="D248" s="294" t="s">
        <v>3212</v>
      </c>
      <c r="E248" s="294" t="s">
        <v>3213</v>
      </c>
      <c r="F248" s="204" t="s">
        <v>3128</v>
      </c>
      <c r="G248" s="204" t="s">
        <v>57</v>
      </c>
      <c r="H248" s="204" t="s">
        <v>970</v>
      </c>
      <c r="I248" s="204" t="s">
        <v>3214</v>
      </c>
      <c r="J248" s="204" t="s">
        <v>3215</v>
      </c>
      <c r="K248" s="204"/>
      <c r="L248" s="204"/>
      <c r="M248" s="295" t="s">
        <v>50</v>
      </c>
      <c r="N248" s="295" t="s">
        <v>50</v>
      </c>
      <c r="O248" s="204"/>
      <c r="P248" s="225" t="s">
        <v>1801</v>
      </c>
      <c r="Q248" s="296">
        <v>4000</v>
      </c>
      <c r="R248" s="225" t="s">
        <v>3491</v>
      </c>
    </row>
    <row r="249" spans="1:20" s="225" customFormat="1" ht="43.5">
      <c r="A249" s="204">
        <v>241</v>
      </c>
      <c r="B249" s="204">
        <v>23</v>
      </c>
      <c r="C249" s="294" t="s">
        <v>58</v>
      </c>
      <c r="D249" s="294" t="s">
        <v>3216</v>
      </c>
      <c r="E249" s="294" t="s">
        <v>3217</v>
      </c>
      <c r="F249" s="204" t="s">
        <v>3128</v>
      </c>
      <c r="G249" s="204" t="s">
        <v>57</v>
      </c>
      <c r="H249" s="204" t="s">
        <v>3218</v>
      </c>
      <c r="I249" s="204" t="s">
        <v>3219</v>
      </c>
      <c r="J249" s="204" t="s">
        <v>3220</v>
      </c>
      <c r="K249" s="204"/>
      <c r="L249" s="204"/>
      <c r="M249" s="295" t="s">
        <v>50</v>
      </c>
      <c r="N249" s="295" t="s">
        <v>50</v>
      </c>
      <c r="O249" s="204"/>
      <c r="P249" s="225" t="s">
        <v>1801</v>
      </c>
      <c r="Q249" s="296">
        <v>4000</v>
      </c>
      <c r="R249" s="225" t="s">
        <v>3491</v>
      </c>
    </row>
    <row r="250" spans="1:20" s="225" customFormat="1" ht="43.5">
      <c r="A250" s="204">
        <v>242</v>
      </c>
      <c r="B250" s="204">
        <v>23</v>
      </c>
      <c r="C250" s="294" t="s">
        <v>58</v>
      </c>
      <c r="D250" s="294" t="s">
        <v>3221</v>
      </c>
      <c r="E250" s="294" t="s">
        <v>3222</v>
      </c>
      <c r="F250" s="204" t="s">
        <v>3128</v>
      </c>
      <c r="G250" s="204" t="s">
        <v>57</v>
      </c>
      <c r="H250" s="204" t="s">
        <v>3218</v>
      </c>
      <c r="I250" s="204" t="s">
        <v>3223</v>
      </c>
      <c r="J250" s="204" t="s">
        <v>3224</v>
      </c>
      <c r="K250" s="204"/>
      <c r="L250" s="204"/>
      <c r="M250" s="295" t="s">
        <v>50</v>
      </c>
      <c r="N250" s="295" t="s">
        <v>50</v>
      </c>
      <c r="O250" s="204"/>
      <c r="P250" s="225" t="s">
        <v>1801</v>
      </c>
      <c r="Q250" s="296">
        <v>4000</v>
      </c>
      <c r="R250" s="225" t="s">
        <v>3489</v>
      </c>
    </row>
    <row r="251" spans="1:20" s="225" customFormat="1" ht="43.5">
      <c r="A251" s="204">
        <v>243</v>
      </c>
      <c r="B251" s="204">
        <v>23</v>
      </c>
      <c r="C251" s="294" t="s">
        <v>58</v>
      </c>
      <c r="D251" s="294" t="s">
        <v>2622</v>
      </c>
      <c r="E251" s="294" t="s">
        <v>3225</v>
      </c>
      <c r="F251" s="204" t="s">
        <v>3128</v>
      </c>
      <c r="G251" s="204" t="s">
        <v>57</v>
      </c>
      <c r="H251" s="204" t="s">
        <v>3218</v>
      </c>
      <c r="I251" s="204" t="s">
        <v>3226</v>
      </c>
      <c r="J251" s="204" t="s">
        <v>3227</v>
      </c>
      <c r="K251" s="204"/>
      <c r="L251" s="204"/>
      <c r="M251" s="295" t="s">
        <v>50</v>
      </c>
      <c r="N251" s="295" t="s">
        <v>50</v>
      </c>
      <c r="O251" s="204"/>
      <c r="P251" s="225" t="s">
        <v>1801</v>
      </c>
      <c r="Q251" s="296">
        <v>4000</v>
      </c>
      <c r="R251" s="225" t="s">
        <v>3491</v>
      </c>
    </row>
    <row r="252" spans="1:20" s="225" customFormat="1" ht="43.5">
      <c r="A252" s="204">
        <v>244</v>
      </c>
      <c r="B252" s="204">
        <v>23</v>
      </c>
      <c r="C252" s="294" t="s">
        <v>58</v>
      </c>
      <c r="D252" s="294" t="s">
        <v>2994</v>
      </c>
      <c r="E252" s="294" t="s">
        <v>3228</v>
      </c>
      <c r="F252" s="204" t="s">
        <v>3128</v>
      </c>
      <c r="G252" s="204" t="s">
        <v>57</v>
      </c>
      <c r="H252" s="204" t="s">
        <v>3229</v>
      </c>
      <c r="I252" s="204" t="s">
        <v>3230</v>
      </c>
      <c r="J252" s="204" t="s">
        <v>3231</v>
      </c>
      <c r="K252" s="204"/>
      <c r="L252" s="204"/>
      <c r="M252" s="295" t="s">
        <v>50</v>
      </c>
      <c r="N252" s="295" t="s">
        <v>50</v>
      </c>
      <c r="O252" s="204"/>
      <c r="P252" s="225" t="s">
        <v>1801</v>
      </c>
      <c r="Q252" s="296">
        <v>4000</v>
      </c>
      <c r="R252" s="225" t="s">
        <v>3491</v>
      </c>
    </row>
    <row r="253" spans="1:20" s="225" customFormat="1" ht="43.5">
      <c r="A253" s="204">
        <v>245</v>
      </c>
      <c r="B253" s="204">
        <v>23</v>
      </c>
      <c r="C253" s="294" t="s">
        <v>58</v>
      </c>
      <c r="D253" s="294" t="s">
        <v>3232</v>
      </c>
      <c r="E253" s="294" t="s">
        <v>2120</v>
      </c>
      <c r="F253" s="204" t="s">
        <v>3128</v>
      </c>
      <c r="G253" s="204" t="s">
        <v>57</v>
      </c>
      <c r="H253" s="204" t="s">
        <v>990</v>
      </c>
      <c r="I253" s="204" t="s">
        <v>3233</v>
      </c>
      <c r="J253" s="204" t="s">
        <v>3234</v>
      </c>
      <c r="K253" s="204"/>
      <c r="L253" s="204"/>
      <c r="M253" s="295" t="s">
        <v>50</v>
      </c>
      <c r="N253" s="295" t="s">
        <v>50</v>
      </c>
      <c r="O253" s="204"/>
      <c r="P253" s="225" t="s">
        <v>1801</v>
      </c>
      <c r="Q253" s="296">
        <v>4000</v>
      </c>
      <c r="R253" s="225" t="s">
        <v>3495</v>
      </c>
    </row>
    <row r="254" spans="1:20" s="225" customFormat="1" ht="43.5">
      <c r="A254" s="204">
        <v>246</v>
      </c>
      <c r="B254" s="204">
        <v>23</v>
      </c>
      <c r="C254" s="294" t="s">
        <v>58</v>
      </c>
      <c r="D254" s="294" t="s">
        <v>2499</v>
      </c>
      <c r="E254" s="294" t="s">
        <v>3235</v>
      </c>
      <c r="F254" s="204" t="s">
        <v>3128</v>
      </c>
      <c r="G254" s="204" t="s">
        <v>57</v>
      </c>
      <c r="H254" s="204" t="s">
        <v>2073</v>
      </c>
      <c r="I254" s="204" t="s">
        <v>3236</v>
      </c>
      <c r="J254" s="204" t="s">
        <v>3237</v>
      </c>
      <c r="K254" s="204"/>
      <c r="L254" s="204"/>
      <c r="M254" s="295" t="s">
        <v>50</v>
      </c>
      <c r="N254" s="295" t="s">
        <v>50</v>
      </c>
      <c r="O254" s="204"/>
      <c r="P254" s="225" t="s">
        <v>1801</v>
      </c>
      <c r="Q254" s="296">
        <v>4000</v>
      </c>
      <c r="R254" s="225" t="s">
        <v>3495</v>
      </c>
    </row>
    <row r="255" spans="1:20" s="225" customFormat="1" ht="43.5">
      <c r="A255" s="204">
        <v>247</v>
      </c>
      <c r="B255" s="204">
        <v>23</v>
      </c>
      <c r="C255" s="294" t="s">
        <v>58</v>
      </c>
      <c r="D255" s="294" t="s">
        <v>2140</v>
      </c>
      <c r="E255" s="294" t="s">
        <v>3238</v>
      </c>
      <c r="F255" s="204" t="s">
        <v>3128</v>
      </c>
      <c r="G255" s="204" t="s">
        <v>57</v>
      </c>
      <c r="H255" s="204" t="s">
        <v>3239</v>
      </c>
      <c r="I255" s="204" t="s">
        <v>3240</v>
      </c>
      <c r="J255" s="204" t="s">
        <v>4009</v>
      </c>
      <c r="K255" s="204"/>
      <c r="L255" s="204"/>
      <c r="M255" s="295" t="s">
        <v>50</v>
      </c>
      <c r="N255" s="295" t="s">
        <v>50</v>
      </c>
      <c r="O255" s="204"/>
      <c r="P255" s="225" t="s">
        <v>1801</v>
      </c>
      <c r="Q255" s="296">
        <v>4000</v>
      </c>
      <c r="R255" s="225" t="s">
        <v>3495</v>
      </c>
    </row>
    <row r="256" spans="1:20" s="225" customFormat="1" ht="43.5">
      <c r="A256" s="204">
        <v>248</v>
      </c>
      <c r="B256" s="204">
        <v>23</v>
      </c>
      <c r="C256" s="294" t="s">
        <v>58</v>
      </c>
      <c r="D256" s="294" t="s">
        <v>3241</v>
      </c>
      <c r="E256" s="294" t="s">
        <v>1942</v>
      </c>
      <c r="F256" s="204" t="s">
        <v>3128</v>
      </c>
      <c r="G256" s="204" t="s">
        <v>57</v>
      </c>
      <c r="H256" s="204" t="s">
        <v>3239</v>
      </c>
      <c r="I256" s="204" t="s">
        <v>3242</v>
      </c>
      <c r="J256" s="204"/>
      <c r="K256" s="204"/>
      <c r="L256" s="204"/>
      <c r="M256" s="295" t="s">
        <v>50</v>
      </c>
      <c r="N256" s="295" t="s">
        <v>50</v>
      </c>
      <c r="O256" s="204"/>
      <c r="P256" s="225" t="s">
        <v>1801</v>
      </c>
      <c r="Q256" s="296">
        <v>4000</v>
      </c>
      <c r="R256" s="225" t="s">
        <v>3495</v>
      </c>
    </row>
    <row r="257" spans="1:18" s="225" customFormat="1">
      <c r="A257" s="204">
        <v>249</v>
      </c>
      <c r="B257" s="204">
        <v>23</v>
      </c>
      <c r="C257" s="294" t="s">
        <v>45</v>
      </c>
      <c r="D257" s="294" t="s">
        <v>3243</v>
      </c>
      <c r="E257" s="294" t="s">
        <v>3244</v>
      </c>
      <c r="F257" s="204" t="s">
        <v>3460</v>
      </c>
      <c r="G257" s="204" t="s">
        <v>57</v>
      </c>
      <c r="H257" s="204" t="s">
        <v>3239</v>
      </c>
      <c r="I257" s="204"/>
      <c r="J257" s="204" t="s">
        <v>3245</v>
      </c>
      <c r="K257" s="204"/>
      <c r="L257" s="204"/>
      <c r="M257" s="295" t="s">
        <v>50</v>
      </c>
      <c r="N257" s="295" t="s">
        <v>50</v>
      </c>
      <c r="O257" s="204"/>
      <c r="P257" s="225" t="s">
        <v>1803</v>
      </c>
      <c r="Q257" s="296">
        <v>4000</v>
      </c>
      <c r="R257" s="225" t="s">
        <v>3495</v>
      </c>
    </row>
    <row r="258" spans="1:18" s="112" customFormat="1" ht="43.5">
      <c r="A258" s="388">
        <v>250</v>
      </c>
      <c r="B258" s="388">
        <v>23</v>
      </c>
      <c r="C258" s="389" t="s">
        <v>58</v>
      </c>
      <c r="D258" s="389" t="s">
        <v>3246</v>
      </c>
      <c r="E258" s="389" t="s">
        <v>3247</v>
      </c>
      <c r="F258" s="388" t="s">
        <v>3128</v>
      </c>
      <c r="G258" s="388" t="s">
        <v>57</v>
      </c>
      <c r="H258" s="388" t="s">
        <v>965</v>
      </c>
      <c r="I258" s="388" t="s">
        <v>3248</v>
      </c>
      <c r="J258" s="388"/>
      <c r="K258" s="388"/>
      <c r="L258" s="388"/>
      <c r="M258" s="390" t="s">
        <v>50</v>
      </c>
      <c r="N258" s="390" t="s">
        <v>50</v>
      </c>
      <c r="O258" s="388"/>
      <c r="P258" s="112" t="s">
        <v>1817</v>
      </c>
      <c r="Q258" s="391"/>
    </row>
    <row r="260" spans="1:18">
      <c r="Q260" s="190">
        <f>SUM(Q9:Q258)</f>
        <v>356000</v>
      </c>
    </row>
  </sheetData>
  <mergeCells count="13">
    <mergeCell ref="A1:O1"/>
    <mergeCell ref="A2:O2"/>
    <mergeCell ref="A3:O3"/>
    <mergeCell ref="J5:J6"/>
    <mergeCell ref="K5:M5"/>
    <mergeCell ref="N5:O5"/>
    <mergeCell ref="A5:A6"/>
    <mergeCell ref="B5:B6"/>
    <mergeCell ref="F5:F6"/>
    <mergeCell ref="C5:E6"/>
    <mergeCell ref="G5:G6"/>
    <mergeCell ref="H5:H6"/>
    <mergeCell ref="I5:I6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0" orientation="portrait" r:id="rId1"/>
  <headerFooter>
    <oddHeader>&amp;A</oddHeader>
    <oddFooter>หน้าที่ &amp;P จาก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X45"/>
  <sheetViews>
    <sheetView topLeftCell="A11" zoomScale="90" zoomScaleNormal="90" workbookViewId="0">
      <selection activeCell="B226" sqref="B226:R227"/>
    </sheetView>
  </sheetViews>
  <sheetFormatPr defaultRowHeight="21.75"/>
  <cols>
    <col min="1" max="1" width="4.875" style="1" customWidth="1"/>
    <col min="2" max="2" width="5.75" style="1" customWidth="1"/>
    <col min="3" max="3" width="6.5" style="1" customWidth="1"/>
    <col min="4" max="5" width="9" style="1"/>
    <col min="6" max="6" width="13.75" style="1" customWidth="1"/>
    <col min="7" max="7" width="7" style="1" customWidth="1"/>
    <col min="8" max="8" width="17.25" style="1" customWidth="1"/>
    <col min="9" max="9" width="23.875" style="1" customWidth="1"/>
    <col min="10" max="10" width="11.125" style="1" customWidth="1"/>
    <col min="11" max="11" width="8" style="1" customWidth="1"/>
    <col min="12" max="12" width="5.375" style="1" customWidth="1"/>
    <col min="13" max="13" width="18.125" style="1" customWidth="1"/>
    <col min="14" max="14" width="6.375" style="1" customWidth="1"/>
    <col min="15" max="15" width="6.75" style="1" customWidth="1"/>
    <col min="16" max="16" width="6.25" style="1" customWidth="1"/>
    <col min="17" max="17" width="6.375" style="1" customWidth="1"/>
    <col min="18" max="18" width="6" style="1" customWidth="1"/>
    <col min="19" max="16384" width="9" style="1"/>
  </cols>
  <sheetData>
    <row r="1" spans="1:22">
      <c r="A1" s="551" t="s">
        <v>3875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</row>
    <row r="2" spans="1:22">
      <c r="A2" s="551" t="s">
        <v>3889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</row>
    <row r="3" spans="1:22">
      <c r="A3" s="551" t="s">
        <v>3431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</row>
    <row r="4" spans="1:22">
      <c r="A4" s="551" t="s">
        <v>3876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  <c r="Q4" s="551"/>
      <c r="R4" s="551"/>
    </row>
    <row r="6" spans="1:22" s="275" customFormat="1" ht="21">
      <c r="A6" s="568" t="s">
        <v>1849</v>
      </c>
      <c r="B6" s="568" t="s">
        <v>182</v>
      </c>
      <c r="C6" s="562" t="s">
        <v>34</v>
      </c>
      <c r="D6" s="562"/>
      <c r="E6" s="562"/>
      <c r="F6" s="568" t="s">
        <v>1558</v>
      </c>
      <c r="G6" s="597" t="s">
        <v>35</v>
      </c>
      <c r="H6" s="568" t="s">
        <v>36</v>
      </c>
      <c r="I6" s="568" t="s">
        <v>1850</v>
      </c>
      <c r="J6" s="597" t="s">
        <v>1851</v>
      </c>
      <c r="K6" s="540" t="s">
        <v>4605</v>
      </c>
      <c r="L6" s="540" t="s">
        <v>2442</v>
      </c>
      <c r="M6" s="540" t="s">
        <v>3600</v>
      </c>
      <c r="N6" s="598" t="s">
        <v>38</v>
      </c>
      <c r="O6" s="598"/>
      <c r="P6" s="598"/>
      <c r="Q6" s="598" t="s">
        <v>1852</v>
      </c>
      <c r="R6" s="598"/>
    </row>
    <row r="7" spans="1:22" s="240" customFormat="1" ht="56.25">
      <c r="A7" s="568"/>
      <c r="B7" s="568"/>
      <c r="C7" s="563"/>
      <c r="D7" s="563"/>
      <c r="E7" s="563"/>
      <c r="F7" s="568"/>
      <c r="G7" s="597"/>
      <c r="H7" s="568"/>
      <c r="I7" s="568"/>
      <c r="J7" s="597"/>
      <c r="K7" s="541"/>
      <c r="L7" s="541"/>
      <c r="M7" s="541"/>
      <c r="N7" s="280" t="s">
        <v>39</v>
      </c>
      <c r="O7" s="280" t="s">
        <v>1853</v>
      </c>
      <c r="P7" s="280" t="s">
        <v>41</v>
      </c>
      <c r="Q7" s="280" t="s">
        <v>43</v>
      </c>
      <c r="R7" s="281" t="s">
        <v>44</v>
      </c>
    </row>
    <row r="8" spans="1:22" s="348" customFormat="1" ht="43.5" hidden="1">
      <c r="A8" s="351"/>
      <c r="B8" s="351"/>
      <c r="C8" s="157" t="s">
        <v>58</v>
      </c>
      <c r="D8" s="157" t="s">
        <v>456</v>
      </c>
      <c r="E8" s="157" t="s">
        <v>457</v>
      </c>
      <c r="F8" s="159" t="s">
        <v>451</v>
      </c>
      <c r="G8" s="156" t="s">
        <v>57</v>
      </c>
      <c r="H8" s="156" t="s">
        <v>458</v>
      </c>
      <c r="I8" s="159" t="s">
        <v>459</v>
      </c>
      <c r="J8" s="156" t="s">
        <v>460</v>
      </c>
      <c r="K8" s="156"/>
      <c r="L8" s="156"/>
      <c r="M8" s="156"/>
      <c r="N8" s="156"/>
      <c r="O8" s="160" t="s">
        <v>50</v>
      </c>
      <c r="P8" s="156"/>
      <c r="Q8" s="160" t="s">
        <v>50</v>
      </c>
      <c r="R8" s="156"/>
      <c r="S8" s="164" t="s">
        <v>1801</v>
      </c>
      <c r="T8" s="217">
        <v>4000</v>
      </c>
      <c r="U8" s="164" t="s">
        <v>3484</v>
      </c>
      <c r="V8" s="348" t="s">
        <v>3848</v>
      </c>
    </row>
    <row r="9" spans="1:22" s="225" customFormat="1" ht="43.5">
      <c r="A9" s="204">
        <v>1</v>
      </c>
      <c r="B9" s="204">
        <v>14</v>
      </c>
      <c r="C9" s="294" t="s">
        <v>58</v>
      </c>
      <c r="D9" s="294" t="s">
        <v>2933</v>
      </c>
      <c r="E9" s="294" t="s">
        <v>2934</v>
      </c>
      <c r="F9" s="204" t="s">
        <v>311</v>
      </c>
      <c r="G9" s="204" t="s">
        <v>57</v>
      </c>
      <c r="H9" s="204" t="s">
        <v>312</v>
      </c>
      <c r="I9" s="204" t="s">
        <v>2931</v>
      </c>
      <c r="J9" s="204" t="s">
        <v>2935</v>
      </c>
      <c r="K9" s="186" t="s">
        <v>3730</v>
      </c>
      <c r="L9" s="186">
        <v>53</v>
      </c>
      <c r="M9" s="186"/>
      <c r="N9" s="204"/>
      <c r="O9" s="204"/>
      <c r="P9" s="295" t="s">
        <v>50</v>
      </c>
      <c r="Q9" s="295" t="s">
        <v>50</v>
      </c>
      <c r="R9" s="204"/>
      <c r="S9" s="225" t="s">
        <v>1801</v>
      </c>
      <c r="T9" s="296">
        <v>4000</v>
      </c>
      <c r="U9" s="225" t="s">
        <v>3482</v>
      </c>
    </row>
    <row r="10" spans="1:22" s="225" customFormat="1" ht="43.5">
      <c r="A10" s="204">
        <v>2</v>
      </c>
      <c r="B10" s="204">
        <v>14</v>
      </c>
      <c r="C10" s="294" t="s">
        <v>58</v>
      </c>
      <c r="D10" s="294" t="s">
        <v>2939</v>
      </c>
      <c r="E10" s="294" t="s">
        <v>2940</v>
      </c>
      <c r="F10" s="204" t="s">
        <v>311</v>
      </c>
      <c r="G10" s="204" t="s">
        <v>57</v>
      </c>
      <c r="H10" s="204" t="s">
        <v>312</v>
      </c>
      <c r="I10" s="204" t="s">
        <v>2941</v>
      </c>
      <c r="J10" s="204"/>
      <c r="K10" s="186" t="s">
        <v>3638</v>
      </c>
      <c r="L10" s="186">
        <v>55</v>
      </c>
      <c r="M10" s="186"/>
      <c r="N10" s="204"/>
      <c r="O10" s="204"/>
      <c r="P10" s="295" t="s">
        <v>50</v>
      </c>
      <c r="Q10" s="295" t="s">
        <v>50</v>
      </c>
      <c r="R10" s="204"/>
      <c r="S10" s="225" t="s">
        <v>1801</v>
      </c>
      <c r="T10" s="296">
        <v>4000</v>
      </c>
      <c r="U10" s="225" t="s">
        <v>3483</v>
      </c>
    </row>
    <row r="11" spans="1:22" s="225" customFormat="1" ht="43.5">
      <c r="A11" s="204">
        <v>3</v>
      </c>
      <c r="B11" s="204">
        <v>41</v>
      </c>
      <c r="C11" s="294" t="s">
        <v>54</v>
      </c>
      <c r="D11" s="294" t="s">
        <v>1402</v>
      </c>
      <c r="E11" s="294" t="s">
        <v>1871</v>
      </c>
      <c r="F11" s="204" t="s">
        <v>1862</v>
      </c>
      <c r="G11" s="204" t="s">
        <v>57</v>
      </c>
      <c r="H11" s="204" t="s">
        <v>1872</v>
      </c>
      <c r="I11" s="204" t="s">
        <v>1873</v>
      </c>
      <c r="J11" s="204" t="s">
        <v>1874</v>
      </c>
      <c r="K11" s="186" t="s">
        <v>4606</v>
      </c>
      <c r="L11" s="186">
        <v>38</v>
      </c>
      <c r="M11" s="445" t="s">
        <v>4607</v>
      </c>
      <c r="N11" s="204"/>
      <c r="O11" s="295" t="s">
        <v>50</v>
      </c>
      <c r="P11" s="204"/>
      <c r="Q11" s="295" t="s">
        <v>50</v>
      </c>
      <c r="R11" s="204"/>
      <c r="S11" s="225" t="s">
        <v>1801</v>
      </c>
      <c r="T11" s="296">
        <v>4000</v>
      </c>
      <c r="U11" s="225" t="s">
        <v>3485</v>
      </c>
    </row>
    <row r="12" spans="1:22" s="225" customFormat="1" ht="43.5">
      <c r="A12" s="204">
        <v>4</v>
      </c>
      <c r="B12" s="204">
        <v>58</v>
      </c>
      <c r="C12" s="294" t="s">
        <v>58</v>
      </c>
      <c r="D12" s="294" t="s">
        <v>1880</v>
      </c>
      <c r="E12" s="294" t="s">
        <v>1997</v>
      </c>
      <c r="F12" s="204" t="s">
        <v>1993</v>
      </c>
      <c r="G12" s="204" t="s">
        <v>57</v>
      </c>
      <c r="H12" s="204" t="s">
        <v>1998</v>
      </c>
      <c r="I12" s="204"/>
      <c r="J12" s="204" t="s">
        <v>1999</v>
      </c>
      <c r="K12" s="186" t="s">
        <v>3640</v>
      </c>
      <c r="L12" s="186">
        <v>52</v>
      </c>
      <c r="M12" s="445" t="s">
        <v>4608</v>
      </c>
      <c r="N12" s="204"/>
      <c r="O12" s="295" t="s">
        <v>50</v>
      </c>
      <c r="P12" s="204"/>
      <c r="Q12" s="295" t="s">
        <v>50</v>
      </c>
      <c r="R12" s="204"/>
      <c r="S12" s="225" t="s">
        <v>1801</v>
      </c>
      <c r="T12" s="296">
        <v>4000</v>
      </c>
      <c r="U12" s="225" t="s">
        <v>3505</v>
      </c>
    </row>
    <row r="13" spans="1:22" s="225" customFormat="1" ht="43.5">
      <c r="A13" s="204">
        <v>5</v>
      </c>
      <c r="B13" s="204">
        <v>58</v>
      </c>
      <c r="C13" s="294" t="s">
        <v>58</v>
      </c>
      <c r="D13" s="294" t="s">
        <v>2000</v>
      </c>
      <c r="E13" s="294" t="s">
        <v>2001</v>
      </c>
      <c r="F13" s="204" t="s">
        <v>1993</v>
      </c>
      <c r="G13" s="204" t="s">
        <v>57</v>
      </c>
      <c r="H13" s="204" t="s">
        <v>1998</v>
      </c>
      <c r="I13" s="204" t="s">
        <v>2002</v>
      </c>
      <c r="J13" s="204" t="s">
        <v>3506</v>
      </c>
      <c r="K13" s="186" t="s">
        <v>3701</v>
      </c>
      <c r="L13" s="186">
        <v>45</v>
      </c>
      <c r="M13" s="186"/>
      <c r="N13" s="204"/>
      <c r="O13" s="295" t="s">
        <v>50</v>
      </c>
      <c r="P13" s="204"/>
      <c r="Q13" s="295" t="s">
        <v>50</v>
      </c>
      <c r="R13" s="204"/>
      <c r="S13" s="225" t="s">
        <v>1801</v>
      </c>
      <c r="T13" s="296">
        <v>4000</v>
      </c>
      <c r="U13" s="225" t="s">
        <v>3507</v>
      </c>
    </row>
    <row r="14" spans="1:22" s="225" customFormat="1" ht="43.5">
      <c r="A14" s="204">
        <v>6</v>
      </c>
      <c r="B14" s="204">
        <v>33</v>
      </c>
      <c r="C14" s="294" t="s">
        <v>58</v>
      </c>
      <c r="D14" s="294" t="s">
        <v>3512</v>
      </c>
      <c r="E14" s="294" t="s">
        <v>3513</v>
      </c>
      <c r="F14" s="204" t="s">
        <v>1862</v>
      </c>
      <c r="G14" s="204" t="s">
        <v>57</v>
      </c>
      <c r="H14" s="204" t="s">
        <v>3514</v>
      </c>
      <c r="I14" s="204" t="s">
        <v>3518</v>
      </c>
      <c r="J14" s="204" t="s">
        <v>3519</v>
      </c>
      <c r="K14" s="186" t="s">
        <v>3635</v>
      </c>
      <c r="L14" s="186">
        <v>41</v>
      </c>
      <c r="M14" s="445" t="s">
        <v>4609</v>
      </c>
      <c r="N14" s="204"/>
      <c r="O14" s="295"/>
      <c r="P14" s="295" t="s">
        <v>50</v>
      </c>
      <c r="Q14" s="295" t="s">
        <v>50</v>
      </c>
      <c r="R14" s="204"/>
      <c r="S14" s="225" t="s">
        <v>1801</v>
      </c>
      <c r="T14" s="296">
        <v>4000</v>
      </c>
    </row>
    <row r="15" spans="1:22" s="348" customFormat="1" ht="65.25" hidden="1">
      <c r="A15" s="159"/>
      <c r="B15" s="159">
        <v>41</v>
      </c>
      <c r="C15" s="345" t="s">
        <v>54</v>
      </c>
      <c r="D15" s="345" t="s">
        <v>3585</v>
      </c>
      <c r="E15" s="345" t="s">
        <v>3586</v>
      </c>
      <c r="F15" s="159" t="s">
        <v>1862</v>
      </c>
      <c r="G15" s="159" t="s">
        <v>57</v>
      </c>
      <c r="H15" s="159" t="s">
        <v>3514</v>
      </c>
      <c r="I15" s="159" t="s">
        <v>3587</v>
      </c>
      <c r="J15" s="159" t="s">
        <v>3588</v>
      </c>
      <c r="K15" s="159"/>
      <c r="L15" s="159"/>
      <c r="M15" s="159"/>
      <c r="N15" s="159"/>
      <c r="O15" s="346"/>
      <c r="P15" s="346" t="s">
        <v>50</v>
      </c>
      <c r="Q15" s="346" t="s">
        <v>50</v>
      </c>
      <c r="R15" s="159"/>
      <c r="T15" s="349"/>
      <c r="U15" s="348" t="s">
        <v>3797</v>
      </c>
    </row>
    <row r="16" spans="1:22" s="225" customFormat="1" ht="43.5">
      <c r="A16" s="204">
        <v>7</v>
      </c>
      <c r="B16" s="204">
        <v>41</v>
      </c>
      <c r="C16" s="294" t="s">
        <v>58</v>
      </c>
      <c r="D16" s="294" t="s">
        <v>3515</v>
      </c>
      <c r="E16" s="294" t="s">
        <v>3516</v>
      </c>
      <c r="F16" s="204" t="s">
        <v>1862</v>
      </c>
      <c r="G16" s="204" t="s">
        <v>57</v>
      </c>
      <c r="H16" s="204" t="s">
        <v>3517</v>
      </c>
      <c r="I16" s="204" t="s">
        <v>3520</v>
      </c>
      <c r="J16" s="204" t="s">
        <v>3521</v>
      </c>
      <c r="K16" s="186" t="s">
        <v>3635</v>
      </c>
      <c r="L16" s="186">
        <v>41</v>
      </c>
      <c r="M16" s="186"/>
      <c r="N16" s="204"/>
      <c r="O16" s="295"/>
      <c r="P16" s="295" t="s">
        <v>50</v>
      </c>
      <c r="Q16" s="295" t="s">
        <v>50</v>
      </c>
      <c r="R16" s="204"/>
      <c r="S16" s="225" t="s">
        <v>1801</v>
      </c>
      <c r="T16" s="296">
        <v>4000</v>
      </c>
    </row>
    <row r="17" spans="1:22" s="225" customFormat="1" ht="43.5">
      <c r="A17" s="204">
        <v>8</v>
      </c>
      <c r="B17" s="204">
        <v>41</v>
      </c>
      <c r="C17" s="294" t="s">
        <v>54</v>
      </c>
      <c r="D17" s="294" t="s">
        <v>3523</v>
      </c>
      <c r="E17" s="294" t="s">
        <v>3524</v>
      </c>
      <c r="F17" s="204" t="s">
        <v>1862</v>
      </c>
      <c r="G17" s="204" t="s">
        <v>57</v>
      </c>
      <c r="H17" s="204" t="s">
        <v>3517</v>
      </c>
      <c r="I17" s="204" t="s">
        <v>3520</v>
      </c>
      <c r="J17" s="204" t="s">
        <v>3521</v>
      </c>
      <c r="K17" s="186" t="s">
        <v>3633</v>
      </c>
      <c r="L17" s="186">
        <v>59</v>
      </c>
      <c r="M17" s="186"/>
      <c r="N17" s="204"/>
      <c r="O17" s="295"/>
      <c r="P17" s="295" t="s">
        <v>50</v>
      </c>
      <c r="Q17" s="295" t="s">
        <v>50</v>
      </c>
      <c r="R17" s="204"/>
      <c r="S17" s="225" t="s">
        <v>1801</v>
      </c>
      <c r="T17" s="296">
        <v>4000</v>
      </c>
    </row>
    <row r="18" spans="1:22" s="225" customFormat="1" ht="43.5">
      <c r="A18" s="204">
        <v>9</v>
      </c>
      <c r="B18" s="204"/>
      <c r="C18" s="294" t="s">
        <v>58</v>
      </c>
      <c r="D18" s="294" t="s">
        <v>3557</v>
      </c>
      <c r="E18" s="294" t="s">
        <v>3558</v>
      </c>
      <c r="F18" s="204" t="s">
        <v>3460</v>
      </c>
      <c r="G18" s="204" t="s">
        <v>57</v>
      </c>
      <c r="H18" s="204" t="s">
        <v>3561</v>
      </c>
      <c r="I18" s="204" t="s">
        <v>3562</v>
      </c>
      <c r="J18" s="204" t="s">
        <v>3563</v>
      </c>
      <c r="K18" s="186" t="s">
        <v>4610</v>
      </c>
      <c r="L18" s="186">
        <v>37</v>
      </c>
      <c r="M18" s="445" t="s">
        <v>4611</v>
      </c>
      <c r="N18" s="204"/>
      <c r="O18" s="295"/>
      <c r="P18" s="295" t="s">
        <v>50</v>
      </c>
      <c r="Q18" s="295" t="s">
        <v>50</v>
      </c>
      <c r="R18" s="204"/>
      <c r="S18" s="225" t="s">
        <v>1801</v>
      </c>
      <c r="T18" s="296">
        <v>4000</v>
      </c>
    </row>
    <row r="19" spans="1:22" s="225" customFormat="1" ht="43.5">
      <c r="A19" s="204">
        <v>10</v>
      </c>
      <c r="B19" s="204"/>
      <c r="C19" s="294" t="s">
        <v>54</v>
      </c>
      <c r="D19" s="294" t="s">
        <v>3559</v>
      </c>
      <c r="E19" s="294" t="s">
        <v>3560</v>
      </c>
      <c r="F19" s="204" t="s">
        <v>3460</v>
      </c>
      <c r="G19" s="204" t="s">
        <v>57</v>
      </c>
      <c r="H19" s="204" t="s">
        <v>3561</v>
      </c>
      <c r="I19" s="204" t="s">
        <v>3562</v>
      </c>
      <c r="J19" s="204" t="s">
        <v>3565</v>
      </c>
      <c r="K19" s="186" t="s">
        <v>3633</v>
      </c>
      <c r="L19" s="186">
        <v>41</v>
      </c>
      <c r="M19" s="445" t="s">
        <v>4612</v>
      </c>
      <c r="N19" s="204"/>
      <c r="O19" s="295"/>
      <c r="P19" s="295" t="s">
        <v>50</v>
      </c>
      <c r="Q19" s="295" t="s">
        <v>50</v>
      </c>
      <c r="R19" s="204"/>
      <c r="S19" s="225" t="s">
        <v>1801</v>
      </c>
      <c r="T19" s="296">
        <v>4000</v>
      </c>
      <c r="U19" s="225" t="s">
        <v>3564</v>
      </c>
    </row>
    <row r="20" spans="1:22" s="91" customFormat="1" ht="43.5">
      <c r="A20" s="204">
        <v>11</v>
      </c>
      <c r="B20" s="204">
        <v>23</v>
      </c>
      <c r="C20" s="294" t="s">
        <v>58</v>
      </c>
      <c r="D20" s="294" t="s">
        <v>1514</v>
      </c>
      <c r="E20" s="294" t="s">
        <v>3185</v>
      </c>
      <c r="F20" s="204" t="s">
        <v>3128</v>
      </c>
      <c r="G20" s="204" t="s">
        <v>57</v>
      </c>
      <c r="H20" s="204" t="s">
        <v>3173</v>
      </c>
      <c r="I20" s="204" t="s">
        <v>3183</v>
      </c>
      <c r="J20" s="204" t="s">
        <v>3184</v>
      </c>
      <c r="K20" s="186" t="s">
        <v>4613</v>
      </c>
      <c r="L20" s="186">
        <v>50</v>
      </c>
      <c r="M20" s="445" t="s">
        <v>4614</v>
      </c>
      <c r="N20" s="204"/>
      <c r="O20" s="204"/>
      <c r="P20" s="295" t="s">
        <v>50</v>
      </c>
      <c r="Q20" s="295" t="s">
        <v>50</v>
      </c>
      <c r="R20" s="204"/>
      <c r="S20" s="225" t="s">
        <v>1801</v>
      </c>
      <c r="T20" s="404">
        <v>4000</v>
      </c>
      <c r="U20" s="398" t="s">
        <v>3590</v>
      </c>
    </row>
    <row r="21" spans="1:22" s="91" customFormat="1" ht="43.5">
      <c r="A21" s="204">
        <v>12</v>
      </c>
      <c r="B21" s="204">
        <v>23</v>
      </c>
      <c r="C21" s="294" t="s">
        <v>58</v>
      </c>
      <c r="D21" s="294" t="s">
        <v>2190</v>
      </c>
      <c r="E21" s="294" t="s">
        <v>3197</v>
      </c>
      <c r="F21" s="204" t="s">
        <v>3128</v>
      </c>
      <c r="G21" s="204" t="s">
        <v>57</v>
      </c>
      <c r="H21" s="204" t="s">
        <v>3192</v>
      </c>
      <c r="I21" s="204" t="s">
        <v>3198</v>
      </c>
      <c r="J21" s="204" t="s">
        <v>3592</v>
      </c>
      <c r="K21" s="186"/>
      <c r="L21" s="186">
        <v>49</v>
      </c>
      <c r="M21" s="445" t="s">
        <v>4615</v>
      </c>
      <c r="N21" s="204"/>
      <c r="O21" s="204"/>
      <c r="P21" s="295" t="s">
        <v>50</v>
      </c>
      <c r="Q21" s="295" t="s">
        <v>50</v>
      </c>
      <c r="R21" s="204"/>
      <c r="S21" s="225" t="s">
        <v>1801</v>
      </c>
      <c r="T21" s="296">
        <v>4000</v>
      </c>
      <c r="U21" s="225" t="s">
        <v>3591</v>
      </c>
    </row>
    <row r="22" spans="1:22" s="91" customFormat="1" ht="43.5">
      <c r="A22" s="204">
        <v>13</v>
      </c>
      <c r="B22" s="204">
        <v>23</v>
      </c>
      <c r="C22" s="294" t="s">
        <v>58</v>
      </c>
      <c r="D22" s="294" t="s">
        <v>3171</v>
      </c>
      <c r="E22" s="294" t="s">
        <v>3172</v>
      </c>
      <c r="F22" s="204" t="s">
        <v>3128</v>
      </c>
      <c r="G22" s="204" t="s">
        <v>57</v>
      </c>
      <c r="H22" s="204" t="s">
        <v>3173</v>
      </c>
      <c r="I22" s="204" t="s">
        <v>3174</v>
      </c>
      <c r="J22" s="204" t="s">
        <v>3175</v>
      </c>
      <c r="K22" s="186" t="s">
        <v>3640</v>
      </c>
      <c r="L22" s="186">
        <v>51</v>
      </c>
      <c r="M22" s="186"/>
      <c r="N22" s="204"/>
      <c r="O22" s="204"/>
      <c r="P22" s="295" t="s">
        <v>50</v>
      </c>
      <c r="Q22" s="295" t="s">
        <v>50</v>
      </c>
      <c r="R22" s="204"/>
      <c r="S22" s="225" t="s">
        <v>1801</v>
      </c>
      <c r="T22" s="296">
        <v>4000</v>
      </c>
      <c r="U22" s="225" t="s">
        <v>3596</v>
      </c>
    </row>
    <row r="23" spans="1:22" s="91" customFormat="1" ht="43.5">
      <c r="A23" s="204">
        <v>14</v>
      </c>
      <c r="B23" s="204">
        <v>12</v>
      </c>
      <c r="C23" s="294" t="s">
        <v>58</v>
      </c>
      <c r="D23" s="294" t="s">
        <v>644</v>
      </c>
      <c r="E23" s="294" t="s">
        <v>1606</v>
      </c>
      <c r="F23" s="204" t="s">
        <v>164</v>
      </c>
      <c r="G23" s="204" t="s">
        <v>57</v>
      </c>
      <c r="H23" s="204" t="s">
        <v>682</v>
      </c>
      <c r="I23" s="204" t="s">
        <v>2826</v>
      </c>
      <c r="J23" s="204" t="s">
        <v>2827</v>
      </c>
      <c r="K23" s="186" t="s">
        <v>3633</v>
      </c>
      <c r="L23" s="186">
        <v>54</v>
      </c>
      <c r="M23" s="186"/>
      <c r="N23" s="204"/>
      <c r="O23" s="204"/>
      <c r="P23" s="295" t="s">
        <v>50</v>
      </c>
      <c r="Q23" s="295" t="s">
        <v>50</v>
      </c>
      <c r="R23" s="204"/>
      <c r="S23" s="225" t="s">
        <v>1801</v>
      </c>
      <c r="T23" s="296">
        <v>4000</v>
      </c>
      <c r="U23" s="225" t="s">
        <v>3597</v>
      </c>
    </row>
    <row r="24" spans="1:22" s="348" customFormat="1" ht="43.5" hidden="1">
      <c r="A24" s="159"/>
      <c r="B24" s="159">
        <v>13</v>
      </c>
      <c r="C24" s="345" t="s">
        <v>45</v>
      </c>
      <c r="D24" s="345" t="s">
        <v>2895</v>
      </c>
      <c r="E24" s="345" t="s">
        <v>2896</v>
      </c>
      <c r="F24" s="159" t="s">
        <v>250</v>
      </c>
      <c r="G24" s="159" t="s">
        <v>57</v>
      </c>
      <c r="H24" s="159" t="s">
        <v>2897</v>
      </c>
      <c r="I24" s="159" t="s">
        <v>2898</v>
      </c>
      <c r="J24" s="159"/>
      <c r="K24" s="159"/>
      <c r="L24" s="159"/>
      <c r="M24" s="159"/>
      <c r="N24" s="159"/>
      <c r="O24" s="159"/>
      <c r="P24" s="346" t="s">
        <v>50</v>
      </c>
      <c r="Q24" s="346" t="s">
        <v>50</v>
      </c>
      <c r="R24" s="159"/>
      <c r="S24" s="348" t="s">
        <v>1801</v>
      </c>
      <c r="T24" s="349">
        <v>4000</v>
      </c>
      <c r="U24" s="348" t="s">
        <v>3616</v>
      </c>
      <c r="V24" s="348" t="s">
        <v>3892</v>
      </c>
    </row>
    <row r="25" spans="1:22" s="91" customFormat="1" ht="43.5">
      <c r="A25" s="204">
        <v>15</v>
      </c>
      <c r="B25" s="204">
        <v>41</v>
      </c>
      <c r="C25" s="294" t="s">
        <v>54</v>
      </c>
      <c r="D25" s="294" t="s">
        <v>1875</v>
      </c>
      <c r="E25" s="294" t="s">
        <v>1876</v>
      </c>
      <c r="F25" s="204" t="s">
        <v>1862</v>
      </c>
      <c r="G25" s="204" t="s">
        <v>57</v>
      </c>
      <c r="H25" s="204" t="s">
        <v>1877</v>
      </c>
      <c r="I25" s="204" t="s">
        <v>1878</v>
      </c>
      <c r="J25" s="204" t="s">
        <v>1879</v>
      </c>
      <c r="K25" s="186" t="s">
        <v>4616</v>
      </c>
      <c r="L25" s="186">
        <v>51</v>
      </c>
      <c r="M25" s="186"/>
      <c r="N25" s="204"/>
      <c r="O25" s="295" t="s">
        <v>50</v>
      </c>
      <c r="P25" s="204"/>
      <c r="Q25" s="295" t="s">
        <v>50</v>
      </c>
      <c r="R25" s="204"/>
      <c r="S25" s="225" t="s">
        <v>1801</v>
      </c>
      <c r="T25" s="296">
        <v>4000</v>
      </c>
      <c r="U25" s="225" t="s">
        <v>3750</v>
      </c>
    </row>
    <row r="26" spans="1:22" s="91" customFormat="1" ht="65.25">
      <c r="A26" s="204">
        <v>16</v>
      </c>
      <c r="B26" s="204">
        <v>37</v>
      </c>
      <c r="C26" s="294" t="s">
        <v>58</v>
      </c>
      <c r="D26" s="294" t="s">
        <v>2093</v>
      </c>
      <c r="E26" s="221" t="s">
        <v>2094</v>
      </c>
      <c r="F26" s="204" t="s">
        <v>1752</v>
      </c>
      <c r="G26" s="204" t="s">
        <v>57</v>
      </c>
      <c r="H26" s="204" t="s">
        <v>1757</v>
      </c>
      <c r="I26" s="204"/>
      <c r="J26" s="204" t="s">
        <v>2095</v>
      </c>
      <c r="K26" s="186" t="s">
        <v>4616</v>
      </c>
      <c r="L26" s="186">
        <v>52</v>
      </c>
      <c r="M26" s="186"/>
      <c r="N26" s="294"/>
      <c r="O26" s="295" t="s">
        <v>50</v>
      </c>
      <c r="P26" s="294"/>
      <c r="Q26" s="295" t="s">
        <v>50</v>
      </c>
      <c r="R26" s="221"/>
      <c r="S26" s="225" t="s">
        <v>1801</v>
      </c>
      <c r="T26" s="296">
        <v>4000</v>
      </c>
      <c r="U26" s="225" t="s">
        <v>3762</v>
      </c>
    </row>
    <row r="27" spans="1:22" s="91" customFormat="1" ht="43.5">
      <c r="A27" s="204">
        <v>17</v>
      </c>
      <c r="B27" s="204">
        <v>12</v>
      </c>
      <c r="C27" s="294" t="s">
        <v>58</v>
      </c>
      <c r="D27" s="294" t="s">
        <v>661</v>
      </c>
      <c r="E27" s="294" t="s">
        <v>2786</v>
      </c>
      <c r="F27" s="204" t="s">
        <v>164</v>
      </c>
      <c r="G27" s="204" t="s">
        <v>57</v>
      </c>
      <c r="H27" s="204" t="s">
        <v>1649</v>
      </c>
      <c r="I27" s="204" t="s">
        <v>2787</v>
      </c>
      <c r="J27" s="204" t="s">
        <v>2788</v>
      </c>
      <c r="K27" s="186" t="s">
        <v>3640</v>
      </c>
      <c r="L27" s="186">
        <v>38</v>
      </c>
      <c r="M27" s="445" t="s">
        <v>4617</v>
      </c>
      <c r="N27" s="204"/>
      <c r="O27" s="204"/>
      <c r="P27" s="295" t="s">
        <v>50</v>
      </c>
      <c r="Q27" s="295" t="s">
        <v>50</v>
      </c>
      <c r="R27" s="204"/>
      <c r="S27" s="225" t="s">
        <v>1801</v>
      </c>
      <c r="T27" s="296">
        <v>4000</v>
      </c>
      <c r="U27" s="225" t="s">
        <v>3800</v>
      </c>
    </row>
    <row r="28" spans="1:22" s="91" customFormat="1" ht="43.5">
      <c r="A28" s="204">
        <v>18</v>
      </c>
      <c r="B28" s="204">
        <v>12</v>
      </c>
      <c r="C28" s="294" t="s">
        <v>54</v>
      </c>
      <c r="D28" s="294" t="s">
        <v>2789</v>
      </c>
      <c r="E28" s="294" t="s">
        <v>2790</v>
      </c>
      <c r="F28" s="204" t="s">
        <v>164</v>
      </c>
      <c r="G28" s="204" t="s">
        <v>57</v>
      </c>
      <c r="H28" s="204" t="s">
        <v>1649</v>
      </c>
      <c r="I28" s="204" t="s">
        <v>2791</v>
      </c>
      <c r="J28" s="204" t="s">
        <v>3801</v>
      </c>
      <c r="K28" s="186" t="s">
        <v>4618</v>
      </c>
      <c r="L28" s="186">
        <v>33</v>
      </c>
      <c r="M28" s="445" t="s">
        <v>4619</v>
      </c>
      <c r="N28" s="204"/>
      <c r="O28" s="204"/>
      <c r="P28" s="295" t="s">
        <v>50</v>
      </c>
      <c r="Q28" s="295" t="s">
        <v>50</v>
      </c>
      <c r="R28" s="204"/>
      <c r="S28" s="225" t="s">
        <v>1801</v>
      </c>
      <c r="T28" s="296">
        <v>4000</v>
      </c>
      <c r="U28" s="225" t="s">
        <v>3802</v>
      </c>
    </row>
    <row r="29" spans="1:22" s="91" customFormat="1" ht="43.5">
      <c r="A29" s="204">
        <v>19</v>
      </c>
      <c r="B29" s="204">
        <v>12</v>
      </c>
      <c r="C29" s="294" t="s">
        <v>54</v>
      </c>
      <c r="D29" s="294" t="s">
        <v>2795</v>
      </c>
      <c r="E29" s="294" t="s">
        <v>2796</v>
      </c>
      <c r="F29" s="204" t="s">
        <v>164</v>
      </c>
      <c r="G29" s="204" t="s">
        <v>57</v>
      </c>
      <c r="H29" s="204" t="s">
        <v>2797</v>
      </c>
      <c r="I29" s="204" t="s">
        <v>2798</v>
      </c>
      <c r="J29" s="204" t="s">
        <v>2799</v>
      </c>
      <c r="K29" s="186" t="s">
        <v>3643</v>
      </c>
      <c r="L29" s="186">
        <v>40</v>
      </c>
      <c r="M29" s="445" t="s">
        <v>4620</v>
      </c>
      <c r="N29" s="204"/>
      <c r="O29" s="204"/>
      <c r="P29" s="295" t="s">
        <v>50</v>
      </c>
      <c r="Q29" s="295" t="s">
        <v>50</v>
      </c>
      <c r="R29" s="204"/>
      <c r="S29" s="225" t="s">
        <v>1801</v>
      </c>
      <c r="T29" s="296">
        <v>4000</v>
      </c>
      <c r="U29" s="225" t="s">
        <v>3807</v>
      </c>
    </row>
    <row r="30" spans="1:22" s="91" customFormat="1" ht="43.5">
      <c r="A30" s="204">
        <v>20</v>
      </c>
      <c r="B30" s="204">
        <v>12</v>
      </c>
      <c r="C30" s="294" t="s">
        <v>54</v>
      </c>
      <c r="D30" s="294" t="s">
        <v>528</v>
      </c>
      <c r="E30" s="294" t="s">
        <v>2800</v>
      </c>
      <c r="F30" s="204" t="s">
        <v>164</v>
      </c>
      <c r="G30" s="204" t="s">
        <v>57</v>
      </c>
      <c r="H30" s="204" t="s">
        <v>2797</v>
      </c>
      <c r="I30" s="204" t="s">
        <v>2801</v>
      </c>
      <c r="J30" s="204" t="s">
        <v>2802</v>
      </c>
      <c r="K30" s="186" t="s">
        <v>3633</v>
      </c>
      <c r="L30" s="186">
        <v>35</v>
      </c>
      <c r="M30" s="186"/>
      <c r="N30" s="204"/>
      <c r="O30" s="204"/>
      <c r="P30" s="295" t="s">
        <v>50</v>
      </c>
      <c r="Q30" s="295" t="s">
        <v>50</v>
      </c>
      <c r="R30" s="204"/>
      <c r="S30" s="225" t="s">
        <v>1801</v>
      </c>
      <c r="T30" s="296">
        <v>4000</v>
      </c>
      <c r="U30" s="225" t="s">
        <v>3808</v>
      </c>
    </row>
    <row r="31" spans="1:22" s="91" customFormat="1" ht="43.5">
      <c r="A31" s="204">
        <v>21</v>
      </c>
      <c r="B31" s="204">
        <v>12</v>
      </c>
      <c r="C31" s="294" t="s">
        <v>54</v>
      </c>
      <c r="D31" s="294" t="s">
        <v>2803</v>
      </c>
      <c r="E31" s="294" t="s">
        <v>2804</v>
      </c>
      <c r="F31" s="204" t="s">
        <v>164</v>
      </c>
      <c r="G31" s="204" t="s">
        <v>57</v>
      </c>
      <c r="H31" s="204" t="s">
        <v>2797</v>
      </c>
      <c r="I31" s="204" t="s">
        <v>2805</v>
      </c>
      <c r="J31" s="204" t="s">
        <v>2806</v>
      </c>
      <c r="K31" s="186" t="s">
        <v>3638</v>
      </c>
      <c r="L31" s="186">
        <v>36</v>
      </c>
      <c r="M31" s="186"/>
      <c r="N31" s="204"/>
      <c r="O31" s="204"/>
      <c r="P31" s="295" t="s">
        <v>50</v>
      </c>
      <c r="Q31" s="295" t="s">
        <v>50</v>
      </c>
      <c r="R31" s="204"/>
      <c r="S31" s="225" t="s">
        <v>1801</v>
      </c>
      <c r="T31" s="296">
        <v>4000</v>
      </c>
      <c r="U31" s="225" t="s">
        <v>3809</v>
      </c>
    </row>
    <row r="32" spans="1:22" s="225" customFormat="1" ht="43.5">
      <c r="A32" s="204">
        <v>22</v>
      </c>
      <c r="B32" s="204">
        <v>41</v>
      </c>
      <c r="C32" s="294" t="s">
        <v>58</v>
      </c>
      <c r="D32" s="294" t="s">
        <v>3810</v>
      </c>
      <c r="E32" s="294" t="s">
        <v>3811</v>
      </c>
      <c r="F32" s="204" t="s">
        <v>3812</v>
      </c>
      <c r="G32" s="204" t="s">
        <v>57</v>
      </c>
      <c r="H32" s="204" t="s">
        <v>1877</v>
      </c>
      <c r="I32" s="204" t="s">
        <v>3813</v>
      </c>
      <c r="J32" s="204" t="s">
        <v>3814</v>
      </c>
      <c r="K32" s="186" t="s">
        <v>3638</v>
      </c>
      <c r="L32" s="186">
        <v>50</v>
      </c>
      <c r="M32" s="186"/>
      <c r="N32" s="204"/>
      <c r="O32" s="295"/>
      <c r="P32" s="295" t="s">
        <v>50</v>
      </c>
      <c r="Q32" s="295" t="s">
        <v>50</v>
      </c>
      <c r="R32" s="204"/>
      <c r="S32" s="225" t="s">
        <v>1801</v>
      </c>
      <c r="T32" s="296">
        <v>4000</v>
      </c>
    </row>
    <row r="33" spans="1:24" s="225" customFormat="1" ht="43.5">
      <c r="A33" s="204">
        <v>23</v>
      </c>
      <c r="B33" s="204">
        <v>12</v>
      </c>
      <c r="C33" s="294" t="s">
        <v>58</v>
      </c>
      <c r="D33" s="294" t="s">
        <v>2784</v>
      </c>
      <c r="E33" s="294" t="s">
        <v>2023</v>
      </c>
      <c r="F33" s="204" t="s">
        <v>164</v>
      </c>
      <c r="G33" s="204" t="s">
        <v>57</v>
      </c>
      <c r="H33" s="204" t="s">
        <v>936</v>
      </c>
      <c r="I33" s="204" t="s">
        <v>2785</v>
      </c>
      <c r="J33" s="204"/>
      <c r="K33" s="186" t="s">
        <v>3633</v>
      </c>
      <c r="L33" s="186">
        <v>40</v>
      </c>
      <c r="M33" s="186"/>
      <c r="N33" s="204"/>
      <c r="O33" s="204"/>
      <c r="P33" s="295" t="s">
        <v>50</v>
      </c>
      <c r="Q33" s="295" t="s">
        <v>50</v>
      </c>
      <c r="R33" s="204"/>
      <c r="S33" s="225" t="s">
        <v>1801</v>
      </c>
      <c r="T33" s="296">
        <v>4000</v>
      </c>
      <c r="U33" s="225" t="s">
        <v>3841</v>
      </c>
    </row>
    <row r="34" spans="1:24" s="112" customFormat="1" ht="108.75" hidden="1">
      <c r="A34" s="148"/>
      <c r="B34" s="148">
        <v>10</v>
      </c>
      <c r="C34" s="392" t="s">
        <v>58</v>
      </c>
      <c r="D34" s="392" t="s">
        <v>2694</v>
      </c>
      <c r="E34" s="392" t="s">
        <v>2695</v>
      </c>
      <c r="F34" s="148" t="s">
        <v>2181</v>
      </c>
      <c r="G34" s="148" t="s">
        <v>57</v>
      </c>
      <c r="H34" s="148" t="s">
        <v>469</v>
      </c>
      <c r="I34" s="148" t="s">
        <v>2696</v>
      </c>
      <c r="J34" s="148" t="s">
        <v>2704</v>
      </c>
      <c r="K34" s="148"/>
      <c r="L34" s="148"/>
      <c r="M34" s="148"/>
      <c r="N34" s="148"/>
      <c r="O34" s="148"/>
      <c r="P34" s="393" t="s">
        <v>50</v>
      </c>
      <c r="Q34" s="393" t="s">
        <v>50</v>
      </c>
      <c r="R34" s="148"/>
      <c r="T34" s="391"/>
      <c r="U34" s="112" t="s">
        <v>3849</v>
      </c>
      <c r="V34" s="112" t="s">
        <v>3867</v>
      </c>
      <c r="W34" s="112" t="s">
        <v>3865</v>
      </c>
      <c r="X34" s="112">
        <v>4000</v>
      </c>
    </row>
    <row r="35" spans="1:24" s="91" customFormat="1" ht="43.5">
      <c r="A35" s="60">
        <v>24</v>
      </c>
      <c r="B35" s="204">
        <v>10</v>
      </c>
      <c r="C35" s="294" t="s">
        <v>58</v>
      </c>
      <c r="D35" s="294" t="s">
        <v>2700</v>
      </c>
      <c r="E35" s="294" t="s">
        <v>2701</v>
      </c>
      <c r="F35" s="204" t="s">
        <v>2181</v>
      </c>
      <c r="G35" s="204" t="s">
        <v>57</v>
      </c>
      <c r="H35" s="204" t="s">
        <v>469</v>
      </c>
      <c r="I35" s="204" t="s">
        <v>2702</v>
      </c>
      <c r="J35" s="204" t="s">
        <v>2707</v>
      </c>
      <c r="K35" s="186" t="s">
        <v>3643</v>
      </c>
      <c r="L35" s="186">
        <v>36</v>
      </c>
      <c r="M35" s="186"/>
      <c r="N35" s="204"/>
      <c r="O35" s="204"/>
      <c r="P35" s="295" t="s">
        <v>50</v>
      </c>
      <c r="Q35" s="295" t="s">
        <v>50</v>
      </c>
      <c r="R35" s="204"/>
      <c r="S35" s="225" t="s">
        <v>1801</v>
      </c>
      <c r="T35" s="296">
        <v>4000</v>
      </c>
      <c r="U35" s="225" t="s">
        <v>3850</v>
      </c>
    </row>
    <row r="36" spans="1:24" s="285" customFormat="1" ht="43.5">
      <c r="A36" s="60">
        <v>25</v>
      </c>
      <c r="B36" s="204">
        <v>6</v>
      </c>
      <c r="C36" s="294" t="s">
        <v>58</v>
      </c>
      <c r="D36" s="294" t="s">
        <v>2636</v>
      </c>
      <c r="E36" s="294" t="s">
        <v>2637</v>
      </c>
      <c r="F36" s="204" t="s">
        <v>148</v>
      </c>
      <c r="G36" s="204" t="s">
        <v>57</v>
      </c>
      <c r="H36" s="204" t="s">
        <v>654</v>
      </c>
      <c r="I36" s="204" t="s">
        <v>2638</v>
      </c>
      <c r="J36" s="204" t="s">
        <v>2639</v>
      </c>
      <c r="K36" s="186" t="s">
        <v>3719</v>
      </c>
      <c r="L36" s="186">
        <v>46</v>
      </c>
      <c r="M36" s="186"/>
      <c r="N36" s="204"/>
      <c r="O36" s="204"/>
      <c r="P36" s="295" t="s">
        <v>50</v>
      </c>
      <c r="Q36" s="295" t="s">
        <v>50</v>
      </c>
      <c r="R36" s="204"/>
      <c r="S36" s="225" t="s">
        <v>1801</v>
      </c>
      <c r="T36" s="296">
        <v>4000</v>
      </c>
      <c r="U36" s="285" t="s">
        <v>3855</v>
      </c>
    </row>
    <row r="37" spans="1:24" s="285" customFormat="1" ht="43.5">
      <c r="A37" s="60">
        <v>26</v>
      </c>
      <c r="B37" s="204">
        <v>6</v>
      </c>
      <c r="C37" s="294" t="s">
        <v>58</v>
      </c>
      <c r="D37" s="294" t="s">
        <v>2632</v>
      </c>
      <c r="E37" s="294" t="s">
        <v>2633</v>
      </c>
      <c r="F37" s="204" t="s">
        <v>148</v>
      </c>
      <c r="G37" s="204" t="s">
        <v>57</v>
      </c>
      <c r="H37" s="204" t="s">
        <v>654</v>
      </c>
      <c r="I37" s="204" t="s">
        <v>2634</v>
      </c>
      <c r="J37" s="204" t="s">
        <v>2635</v>
      </c>
      <c r="K37" s="186" t="s">
        <v>3635</v>
      </c>
      <c r="L37" s="186">
        <v>54</v>
      </c>
      <c r="M37" s="186"/>
      <c r="N37" s="204"/>
      <c r="O37" s="204"/>
      <c r="P37" s="295" t="s">
        <v>50</v>
      </c>
      <c r="Q37" s="295" t="s">
        <v>50</v>
      </c>
      <c r="R37" s="204"/>
      <c r="S37" s="225" t="s">
        <v>1801</v>
      </c>
      <c r="T37" s="296">
        <v>4000</v>
      </c>
      <c r="U37" s="225" t="s">
        <v>3856</v>
      </c>
    </row>
    <row r="38" spans="1:24" s="225" customFormat="1" ht="43.5">
      <c r="A38" s="204">
        <v>27</v>
      </c>
      <c r="B38" s="204">
        <v>23</v>
      </c>
      <c r="C38" s="294" t="s">
        <v>45</v>
      </c>
      <c r="D38" s="294" t="s">
        <v>3860</v>
      </c>
      <c r="E38" s="221" t="s">
        <v>3861</v>
      </c>
      <c r="F38" s="204" t="s">
        <v>3460</v>
      </c>
      <c r="G38" s="204" t="s">
        <v>57</v>
      </c>
      <c r="H38" s="204" t="s">
        <v>3859</v>
      </c>
      <c r="I38" s="204" t="s">
        <v>3868</v>
      </c>
      <c r="J38" s="204" t="s">
        <v>3869</v>
      </c>
      <c r="K38" s="186" t="s">
        <v>4621</v>
      </c>
      <c r="L38" s="186">
        <v>59</v>
      </c>
      <c r="M38" s="186"/>
      <c r="N38" s="204"/>
      <c r="O38" s="294"/>
      <c r="P38" s="295" t="s">
        <v>50</v>
      </c>
      <c r="Q38" s="295" t="s">
        <v>50</v>
      </c>
      <c r="R38" s="204"/>
      <c r="S38" s="225" t="s">
        <v>1801</v>
      </c>
      <c r="T38" s="296">
        <v>4000</v>
      </c>
    </row>
    <row r="39" spans="1:24" s="91" customFormat="1" ht="43.5">
      <c r="A39" s="60">
        <v>28</v>
      </c>
      <c r="B39" s="204">
        <v>17</v>
      </c>
      <c r="C39" s="294" t="s">
        <v>58</v>
      </c>
      <c r="D39" s="294" t="s">
        <v>417</v>
      </c>
      <c r="E39" s="294" t="s">
        <v>3016</v>
      </c>
      <c r="F39" s="204" t="s">
        <v>332</v>
      </c>
      <c r="G39" s="204" t="s">
        <v>57</v>
      </c>
      <c r="H39" s="204" t="s">
        <v>3017</v>
      </c>
      <c r="I39" s="204" t="s">
        <v>3018</v>
      </c>
      <c r="J39" s="204" t="s">
        <v>3019</v>
      </c>
      <c r="K39" s="186" t="s">
        <v>3719</v>
      </c>
      <c r="L39" s="186">
        <v>53</v>
      </c>
      <c r="M39" s="508"/>
      <c r="N39" s="204"/>
      <c r="O39" s="204"/>
      <c r="P39" s="295" t="s">
        <v>50</v>
      </c>
      <c r="Q39" s="295" t="s">
        <v>50</v>
      </c>
      <c r="R39" s="204"/>
      <c r="S39" s="225" t="s">
        <v>1803</v>
      </c>
      <c r="T39" s="296">
        <v>4000</v>
      </c>
      <c r="U39" s="225" t="s">
        <v>3878</v>
      </c>
    </row>
    <row r="40" spans="1:24" s="91" customFormat="1" ht="43.5">
      <c r="A40" s="60">
        <v>29</v>
      </c>
      <c r="B40" s="204">
        <v>17</v>
      </c>
      <c r="C40" s="294" t="s">
        <v>58</v>
      </c>
      <c r="D40" s="294" t="s">
        <v>3025</v>
      </c>
      <c r="E40" s="294" t="s">
        <v>3026</v>
      </c>
      <c r="F40" s="204" t="s">
        <v>332</v>
      </c>
      <c r="G40" s="204" t="s">
        <v>57</v>
      </c>
      <c r="H40" s="204" t="s">
        <v>3017</v>
      </c>
      <c r="I40" s="204" t="s">
        <v>3018</v>
      </c>
      <c r="J40" s="204" t="s">
        <v>3019</v>
      </c>
      <c r="K40" s="186" t="s">
        <v>3633</v>
      </c>
      <c r="L40" s="186">
        <v>53</v>
      </c>
      <c r="M40" s="186"/>
      <c r="N40" s="204"/>
      <c r="O40" s="204"/>
      <c r="P40" s="295" t="s">
        <v>50</v>
      </c>
      <c r="Q40" s="295" t="s">
        <v>50</v>
      </c>
      <c r="R40" s="204"/>
      <c r="S40" s="225" t="s">
        <v>1803</v>
      </c>
      <c r="T40" s="296">
        <v>4000</v>
      </c>
      <c r="U40" s="225" t="s">
        <v>3879</v>
      </c>
    </row>
    <row r="41" spans="1:24" s="91" customFormat="1" ht="43.5">
      <c r="A41" s="60">
        <v>30</v>
      </c>
      <c r="B41" s="60">
        <v>39</v>
      </c>
      <c r="C41" s="287" t="s">
        <v>58</v>
      </c>
      <c r="D41" s="287" t="s">
        <v>3880</v>
      </c>
      <c r="E41" s="118" t="s">
        <v>3881</v>
      </c>
      <c r="F41" s="60" t="s">
        <v>3882</v>
      </c>
      <c r="G41" s="60" t="s">
        <v>57</v>
      </c>
      <c r="H41" s="60" t="s">
        <v>3884</v>
      </c>
      <c r="I41" s="60" t="s">
        <v>3883</v>
      </c>
      <c r="J41" s="60"/>
      <c r="K41" s="60"/>
      <c r="L41" s="60"/>
      <c r="M41" s="60"/>
      <c r="N41" s="60"/>
      <c r="O41" s="60"/>
      <c r="P41" s="295" t="s">
        <v>50</v>
      </c>
      <c r="Q41" s="295" t="s">
        <v>50</v>
      </c>
      <c r="R41" s="60"/>
      <c r="T41" s="350"/>
    </row>
    <row r="42" spans="1:24" s="225" customFormat="1" ht="65.25">
      <c r="A42" s="232">
        <v>31</v>
      </c>
      <c r="B42" s="232">
        <v>39</v>
      </c>
      <c r="C42" s="233" t="s">
        <v>58</v>
      </c>
      <c r="D42" s="233" t="s">
        <v>3885</v>
      </c>
      <c r="E42" s="305" t="s">
        <v>326</v>
      </c>
      <c r="F42" s="232" t="s">
        <v>3882</v>
      </c>
      <c r="G42" s="232" t="s">
        <v>57</v>
      </c>
      <c r="H42" s="232" t="s">
        <v>3884</v>
      </c>
      <c r="I42" s="233" t="s">
        <v>3883</v>
      </c>
      <c r="J42" s="232" t="s">
        <v>3886</v>
      </c>
      <c r="K42" s="152" t="s">
        <v>4622</v>
      </c>
      <c r="L42" s="152">
        <v>41</v>
      </c>
      <c r="M42" s="509" t="s">
        <v>4623</v>
      </c>
      <c r="N42" s="232"/>
      <c r="O42" s="232"/>
      <c r="P42" s="306" t="s">
        <v>50</v>
      </c>
      <c r="Q42" s="306" t="s">
        <v>50</v>
      </c>
      <c r="R42" s="232"/>
      <c r="S42" s="225" t="s">
        <v>1801</v>
      </c>
      <c r="T42" s="296">
        <v>4000</v>
      </c>
    </row>
    <row r="44" spans="1:24">
      <c r="H44" s="1" t="s">
        <v>4624</v>
      </c>
      <c r="L44" s="1">
        <f>SUM(L9:L42)</f>
        <v>1383</v>
      </c>
    </row>
    <row r="45" spans="1:24">
      <c r="L45" s="1">
        <f>SUM(L44/30)</f>
        <v>46.1</v>
      </c>
    </row>
  </sheetData>
  <mergeCells count="17">
    <mergeCell ref="N6:P6"/>
    <mergeCell ref="Q6:R6"/>
    <mergeCell ref="A1:R1"/>
    <mergeCell ref="A2:R2"/>
    <mergeCell ref="A3:R3"/>
    <mergeCell ref="A6:A7"/>
    <mergeCell ref="B6:B7"/>
    <mergeCell ref="C6:E7"/>
    <mergeCell ref="F6:F7"/>
    <mergeCell ref="G6:G7"/>
    <mergeCell ref="H6:H7"/>
    <mergeCell ref="I6:I7"/>
    <mergeCell ref="A4:R4"/>
    <mergeCell ref="K6:K7"/>
    <mergeCell ref="L6:L7"/>
    <mergeCell ref="M6:M7"/>
    <mergeCell ref="J6:J7"/>
  </mergeCells>
  <hyperlinks>
    <hyperlink ref="M11" r:id="rId1"/>
    <hyperlink ref="M12" r:id="rId2"/>
    <hyperlink ref="M14" r:id="rId3"/>
    <hyperlink ref="M18" r:id="rId4"/>
    <hyperlink ref="M19" r:id="rId5"/>
    <hyperlink ref="M20" r:id="rId6"/>
    <hyperlink ref="M21" r:id="rId7"/>
    <hyperlink ref="M27" r:id="rId8"/>
    <hyperlink ref="M28" r:id="rId9"/>
    <hyperlink ref="M29" r:id="rId10"/>
    <hyperlink ref="M42" r:id="rId11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2"/>
  <headerFooter>
    <oddHeader>หน้าที่ &amp;P จาก &amp;N</oddHeader>
    <oddFooter>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2"/>
  <sheetViews>
    <sheetView topLeftCell="H56" zoomScale="95" zoomScaleNormal="95" workbookViewId="0">
      <selection activeCell="B226" sqref="B226:R227"/>
    </sheetView>
  </sheetViews>
  <sheetFormatPr defaultRowHeight="21.75"/>
  <cols>
    <col min="1" max="1" width="4.875" style="46" customWidth="1"/>
    <col min="2" max="2" width="5.75" style="46" customWidth="1"/>
    <col min="3" max="3" width="6.5" style="46" customWidth="1"/>
    <col min="4" max="4" width="9" style="46"/>
    <col min="5" max="5" width="12" style="46" customWidth="1"/>
    <col min="6" max="6" width="19.25" style="46" customWidth="1"/>
    <col min="7" max="7" width="11.125" style="46" customWidth="1"/>
    <col min="8" max="8" width="27.5" style="46" customWidth="1"/>
    <col min="9" max="9" width="23.875" style="46" customWidth="1"/>
    <col min="10" max="16" width="11.125" style="46" customWidth="1"/>
    <col min="17" max="17" width="6.375" style="46" hidden="1" customWidth="1"/>
    <col min="18" max="18" width="6.75" style="46" hidden="1" customWidth="1"/>
    <col min="19" max="19" width="6.25" style="46" hidden="1" customWidth="1"/>
    <col min="20" max="20" width="6.375" style="46" hidden="1" customWidth="1"/>
    <col min="21" max="21" width="6" style="46" hidden="1" customWidth="1"/>
    <col min="22" max="26" width="9" style="46" customWidth="1"/>
    <col min="27" max="16384" width="9" style="46"/>
  </cols>
  <sheetData>
    <row r="1" spans="1:24">
      <c r="A1" s="574" t="s">
        <v>1847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</row>
    <row r="2" spans="1:24">
      <c r="A2" s="574" t="s">
        <v>3888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</row>
    <row r="3" spans="1:24">
      <c r="A3" s="574" t="s">
        <v>1848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</row>
    <row r="5" spans="1:24" s="471" customFormat="1" ht="21">
      <c r="A5" s="599" t="s">
        <v>1849</v>
      </c>
      <c r="B5" s="599" t="s">
        <v>182</v>
      </c>
      <c r="C5" s="581" t="s">
        <v>34</v>
      </c>
      <c r="D5" s="581"/>
      <c r="E5" s="581"/>
      <c r="F5" s="599" t="s">
        <v>1558</v>
      </c>
      <c r="G5" s="600" t="s">
        <v>35</v>
      </c>
      <c r="H5" s="599" t="s">
        <v>36</v>
      </c>
      <c r="I5" s="599" t="s">
        <v>1850</v>
      </c>
      <c r="J5" s="600" t="s">
        <v>1851</v>
      </c>
      <c r="K5" s="586" t="s">
        <v>2441</v>
      </c>
      <c r="L5" s="586" t="s">
        <v>2442</v>
      </c>
      <c r="M5" s="586" t="s">
        <v>3600</v>
      </c>
      <c r="N5" s="586" t="s">
        <v>3601</v>
      </c>
      <c r="O5" s="586" t="s">
        <v>2443</v>
      </c>
      <c r="P5" s="586" t="s">
        <v>140</v>
      </c>
      <c r="Q5" s="602" t="s">
        <v>38</v>
      </c>
      <c r="R5" s="602"/>
      <c r="S5" s="602"/>
      <c r="T5" s="602" t="s">
        <v>1852</v>
      </c>
      <c r="U5" s="602"/>
    </row>
    <row r="6" spans="1:24" s="470" customFormat="1" ht="56.25">
      <c r="A6" s="599"/>
      <c r="B6" s="599"/>
      <c r="C6" s="584"/>
      <c r="D6" s="584"/>
      <c r="E6" s="584"/>
      <c r="F6" s="599"/>
      <c r="G6" s="600"/>
      <c r="H6" s="599"/>
      <c r="I6" s="599"/>
      <c r="J6" s="600"/>
      <c r="K6" s="587"/>
      <c r="L6" s="587"/>
      <c r="M6" s="587"/>
      <c r="N6" s="587"/>
      <c r="O6" s="587"/>
      <c r="P6" s="587"/>
      <c r="Q6" s="468" t="s">
        <v>39</v>
      </c>
      <c r="R6" s="468" t="s">
        <v>1853</v>
      </c>
      <c r="S6" s="468" t="s">
        <v>41</v>
      </c>
      <c r="T6" s="468" t="s">
        <v>43</v>
      </c>
      <c r="U6" s="469" t="s">
        <v>44</v>
      </c>
    </row>
    <row r="7" spans="1:24" s="285" customFormat="1" ht="43.5">
      <c r="A7" s="290">
        <v>1</v>
      </c>
      <c r="B7" s="186">
        <v>23</v>
      </c>
      <c r="C7" s="283" t="s">
        <v>58</v>
      </c>
      <c r="D7" s="283" t="s">
        <v>3212</v>
      </c>
      <c r="E7" s="283" t="s">
        <v>3213</v>
      </c>
      <c r="F7" s="186" t="s">
        <v>3128</v>
      </c>
      <c r="G7" s="186" t="s">
        <v>57</v>
      </c>
      <c r="H7" s="186" t="s">
        <v>970</v>
      </c>
      <c r="I7" s="186" t="s">
        <v>3214</v>
      </c>
      <c r="J7" s="186" t="s">
        <v>3215</v>
      </c>
      <c r="K7" s="186" t="s">
        <v>3640</v>
      </c>
      <c r="L7" s="284">
        <v>55</v>
      </c>
      <c r="M7" s="512" t="s">
        <v>4859</v>
      </c>
      <c r="N7" s="186"/>
      <c r="O7" s="186"/>
      <c r="P7" s="186"/>
      <c r="Q7" s="186"/>
      <c r="R7" s="186"/>
      <c r="S7" s="284" t="s">
        <v>50</v>
      </c>
      <c r="T7" s="284" t="s">
        <v>50</v>
      </c>
      <c r="U7" s="186"/>
      <c r="V7" s="285" t="s">
        <v>1801</v>
      </c>
      <c r="W7" s="286">
        <v>4000</v>
      </c>
      <c r="X7" s="285" t="s">
        <v>3492</v>
      </c>
    </row>
    <row r="8" spans="1:24" s="285" customFormat="1" ht="43.5">
      <c r="A8" s="186">
        <v>2</v>
      </c>
      <c r="B8" s="186">
        <v>23</v>
      </c>
      <c r="C8" s="283" t="s">
        <v>58</v>
      </c>
      <c r="D8" s="283" t="s">
        <v>3216</v>
      </c>
      <c r="E8" s="283" t="s">
        <v>3217</v>
      </c>
      <c r="F8" s="186" t="s">
        <v>3128</v>
      </c>
      <c r="G8" s="186" t="s">
        <v>57</v>
      </c>
      <c r="H8" s="186" t="s">
        <v>3218</v>
      </c>
      <c r="I8" s="186" t="s">
        <v>3219</v>
      </c>
      <c r="J8" s="186" t="s">
        <v>3220</v>
      </c>
      <c r="K8" s="186" t="s">
        <v>3638</v>
      </c>
      <c r="L8" s="284">
        <v>53</v>
      </c>
      <c r="M8" s="512" t="s">
        <v>4860</v>
      </c>
      <c r="N8" s="186"/>
      <c r="O8" s="186"/>
      <c r="P8" s="186"/>
      <c r="Q8" s="186"/>
      <c r="R8" s="186"/>
      <c r="S8" s="284" t="s">
        <v>50</v>
      </c>
      <c r="T8" s="284" t="s">
        <v>50</v>
      </c>
      <c r="U8" s="186"/>
      <c r="V8" s="285" t="s">
        <v>1801</v>
      </c>
      <c r="W8" s="286">
        <v>4000</v>
      </c>
      <c r="X8" s="285" t="s">
        <v>3493</v>
      </c>
    </row>
    <row r="9" spans="1:24" s="285" customFormat="1" ht="43.5">
      <c r="A9" s="186">
        <v>3</v>
      </c>
      <c r="B9" s="186">
        <v>23</v>
      </c>
      <c r="C9" s="283" t="s">
        <v>58</v>
      </c>
      <c r="D9" s="283" t="s">
        <v>3221</v>
      </c>
      <c r="E9" s="283" t="s">
        <v>3222</v>
      </c>
      <c r="F9" s="186" t="s">
        <v>3128</v>
      </c>
      <c r="G9" s="186" t="s">
        <v>57</v>
      </c>
      <c r="H9" s="186" t="s">
        <v>3218</v>
      </c>
      <c r="I9" s="186" t="s">
        <v>3223</v>
      </c>
      <c r="J9" s="186" t="s">
        <v>3224</v>
      </c>
      <c r="K9" s="186" t="s">
        <v>3701</v>
      </c>
      <c r="L9" s="284">
        <v>56</v>
      </c>
      <c r="M9" s="512" t="s">
        <v>4861</v>
      </c>
      <c r="N9" s="186"/>
      <c r="O9" s="186"/>
      <c r="P9" s="186"/>
      <c r="Q9" s="186"/>
      <c r="R9" s="186"/>
      <c r="S9" s="284" t="s">
        <v>50</v>
      </c>
      <c r="T9" s="284" t="s">
        <v>50</v>
      </c>
      <c r="U9" s="186"/>
      <c r="V9" s="285" t="s">
        <v>1801</v>
      </c>
      <c r="W9" s="286">
        <v>4000</v>
      </c>
      <c r="X9" s="285" t="s">
        <v>3490</v>
      </c>
    </row>
    <row r="10" spans="1:24" s="285" customFormat="1" ht="43.5">
      <c r="A10" s="186">
        <v>4</v>
      </c>
      <c r="B10" s="186">
        <v>23</v>
      </c>
      <c r="C10" s="283" t="s">
        <v>58</v>
      </c>
      <c r="D10" s="283" t="s">
        <v>2622</v>
      </c>
      <c r="E10" s="283" t="s">
        <v>3225</v>
      </c>
      <c r="F10" s="186" t="s">
        <v>3128</v>
      </c>
      <c r="G10" s="186" t="s">
        <v>57</v>
      </c>
      <c r="H10" s="186" t="s">
        <v>3218</v>
      </c>
      <c r="I10" s="186" t="s">
        <v>3226</v>
      </c>
      <c r="J10" s="186" t="s">
        <v>3227</v>
      </c>
      <c r="K10" s="186" t="s">
        <v>3633</v>
      </c>
      <c r="L10" s="284">
        <v>56</v>
      </c>
      <c r="M10" s="512" t="s">
        <v>4862</v>
      </c>
      <c r="N10" s="186"/>
      <c r="O10" s="186"/>
      <c r="P10" s="186"/>
      <c r="Q10" s="186"/>
      <c r="R10" s="186"/>
      <c r="S10" s="284" t="s">
        <v>50</v>
      </c>
      <c r="T10" s="284" t="s">
        <v>50</v>
      </c>
      <c r="U10" s="186"/>
      <c r="V10" s="285" t="s">
        <v>1801</v>
      </c>
      <c r="W10" s="286">
        <v>4000</v>
      </c>
      <c r="X10" s="285" t="s">
        <v>3494</v>
      </c>
    </row>
    <row r="11" spans="1:24" s="285" customFormat="1" ht="43.5">
      <c r="A11" s="186">
        <v>5</v>
      </c>
      <c r="B11" s="186">
        <v>29</v>
      </c>
      <c r="C11" s="283" t="s">
        <v>58</v>
      </c>
      <c r="D11" s="283" t="s">
        <v>3566</v>
      </c>
      <c r="E11" s="283" t="s">
        <v>3567</v>
      </c>
      <c r="F11" s="186" t="s">
        <v>3348</v>
      </c>
      <c r="G11" s="186" t="s">
        <v>57</v>
      </c>
      <c r="H11" s="186" t="s">
        <v>1013</v>
      </c>
      <c r="I11" s="186" t="s">
        <v>3568</v>
      </c>
      <c r="J11" s="186" t="s">
        <v>3569</v>
      </c>
      <c r="K11" s="186" t="s">
        <v>3633</v>
      </c>
      <c r="L11" s="284">
        <v>43</v>
      </c>
      <c r="M11" s="512" t="s">
        <v>4863</v>
      </c>
      <c r="N11" s="186"/>
      <c r="O11" s="186"/>
      <c r="P11" s="186"/>
      <c r="Q11" s="186"/>
      <c r="R11" s="284"/>
      <c r="S11" s="284" t="s">
        <v>50</v>
      </c>
      <c r="T11" s="284" t="s">
        <v>50</v>
      </c>
      <c r="U11" s="186"/>
      <c r="V11" s="285" t="s">
        <v>1801</v>
      </c>
      <c r="W11" s="286">
        <v>4000</v>
      </c>
    </row>
    <row r="12" spans="1:24" s="285" customFormat="1" ht="43.5">
      <c r="A12" s="186">
        <v>6</v>
      </c>
      <c r="B12" s="186">
        <v>29</v>
      </c>
      <c r="C12" s="283" t="s">
        <v>58</v>
      </c>
      <c r="D12" s="283" t="s">
        <v>3570</v>
      </c>
      <c r="E12" s="283" t="s">
        <v>3571</v>
      </c>
      <c r="F12" s="186" t="s">
        <v>3348</v>
      </c>
      <c r="G12" s="186" t="s">
        <v>57</v>
      </c>
      <c r="H12" s="186" t="s">
        <v>501</v>
      </c>
      <c r="I12" s="186" t="s">
        <v>3572</v>
      </c>
      <c r="J12" s="186" t="s">
        <v>3573</v>
      </c>
      <c r="K12" s="186" t="s">
        <v>3633</v>
      </c>
      <c r="L12" s="284">
        <v>39</v>
      </c>
      <c r="M12" s="512" t="s">
        <v>4864</v>
      </c>
      <c r="N12" s="186"/>
      <c r="O12" s="186"/>
      <c r="P12" s="186"/>
      <c r="Q12" s="186"/>
      <c r="R12" s="284"/>
      <c r="S12" s="284" t="s">
        <v>50</v>
      </c>
      <c r="T12" s="284" t="s">
        <v>50</v>
      </c>
      <c r="U12" s="186"/>
      <c r="V12" s="285" t="s">
        <v>1801</v>
      </c>
      <c r="W12" s="286">
        <v>4000</v>
      </c>
    </row>
    <row r="13" spans="1:24" s="285" customFormat="1" ht="43.5">
      <c r="A13" s="186">
        <v>7</v>
      </c>
      <c r="B13" s="186">
        <v>29</v>
      </c>
      <c r="C13" s="283" t="s">
        <v>58</v>
      </c>
      <c r="D13" s="283" t="s">
        <v>3025</v>
      </c>
      <c r="E13" s="283" t="s">
        <v>3574</v>
      </c>
      <c r="F13" s="186" t="s">
        <v>3348</v>
      </c>
      <c r="G13" s="186" t="s">
        <v>57</v>
      </c>
      <c r="H13" s="186" t="s">
        <v>501</v>
      </c>
      <c r="I13" s="186" t="s">
        <v>3575</v>
      </c>
      <c r="J13" s="186" t="s">
        <v>3576</v>
      </c>
      <c r="K13" s="186" t="s">
        <v>3633</v>
      </c>
      <c r="L13" s="284">
        <v>50</v>
      </c>
      <c r="M13" s="512" t="s">
        <v>4865</v>
      </c>
      <c r="N13" s="186"/>
      <c r="O13" s="186"/>
      <c r="P13" s="186"/>
      <c r="Q13" s="186"/>
      <c r="R13" s="284"/>
      <c r="S13" s="284" t="s">
        <v>50</v>
      </c>
      <c r="T13" s="284" t="s">
        <v>50</v>
      </c>
      <c r="U13" s="186"/>
      <c r="V13" s="285" t="s">
        <v>1801</v>
      </c>
      <c r="W13" s="286">
        <v>4000</v>
      </c>
    </row>
    <row r="14" spans="1:24" s="285" customFormat="1" ht="43.5">
      <c r="A14" s="186">
        <v>8</v>
      </c>
      <c r="B14" s="186">
        <v>29</v>
      </c>
      <c r="C14" s="283" t="s">
        <v>58</v>
      </c>
      <c r="D14" s="283" t="s">
        <v>580</v>
      </c>
      <c r="E14" s="283" t="s">
        <v>3577</v>
      </c>
      <c r="F14" s="186" t="s">
        <v>3348</v>
      </c>
      <c r="G14" s="186" t="s">
        <v>57</v>
      </c>
      <c r="H14" s="186" t="s">
        <v>501</v>
      </c>
      <c r="I14" s="186" t="s">
        <v>3578</v>
      </c>
      <c r="J14" s="186" t="s">
        <v>3579</v>
      </c>
      <c r="K14" s="186" t="s">
        <v>4866</v>
      </c>
      <c r="L14" s="284">
        <v>53</v>
      </c>
      <c r="M14" s="512" t="s">
        <v>4867</v>
      </c>
      <c r="N14" s="186"/>
      <c r="O14" s="186"/>
      <c r="P14" s="186"/>
      <c r="Q14" s="186"/>
      <c r="R14" s="284"/>
      <c r="S14" s="284" t="s">
        <v>50</v>
      </c>
      <c r="T14" s="284" t="s">
        <v>50</v>
      </c>
      <c r="U14" s="186"/>
      <c r="V14" s="285" t="s">
        <v>1801</v>
      </c>
      <c r="W14" s="286">
        <v>4000</v>
      </c>
    </row>
    <row r="15" spans="1:24" s="285" customFormat="1">
      <c r="A15" s="186">
        <v>9</v>
      </c>
      <c r="B15" s="186">
        <v>58</v>
      </c>
      <c r="C15" s="283" t="s">
        <v>54</v>
      </c>
      <c r="D15" s="283" t="s">
        <v>1991</v>
      </c>
      <c r="E15" s="283" t="s">
        <v>1992</v>
      </c>
      <c r="F15" s="186" t="s">
        <v>1993</v>
      </c>
      <c r="G15" s="186" t="s">
        <v>57</v>
      </c>
      <c r="H15" s="186" t="s">
        <v>1994</v>
      </c>
      <c r="I15" s="186" t="s">
        <v>1995</v>
      </c>
      <c r="J15" s="186" t="s">
        <v>1996</v>
      </c>
      <c r="K15" s="186" t="s">
        <v>4866</v>
      </c>
      <c r="L15" s="284">
        <v>51</v>
      </c>
      <c r="M15" s="512" t="s">
        <v>4868</v>
      </c>
      <c r="N15" s="186"/>
      <c r="O15" s="186"/>
      <c r="P15" s="186"/>
      <c r="Q15" s="186"/>
      <c r="R15" s="284" t="s">
        <v>50</v>
      </c>
      <c r="S15" s="186"/>
      <c r="T15" s="284" t="s">
        <v>50</v>
      </c>
      <c r="U15" s="186"/>
      <c r="V15" s="285" t="s">
        <v>1801</v>
      </c>
      <c r="W15" s="286">
        <v>4000</v>
      </c>
      <c r="X15" s="285" t="s">
        <v>3581</v>
      </c>
    </row>
    <row r="16" spans="1:24" s="285" customFormat="1" ht="43.5">
      <c r="A16" s="186">
        <v>10</v>
      </c>
      <c r="B16" s="186">
        <v>58</v>
      </c>
      <c r="C16" s="283" t="s">
        <v>58</v>
      </c>
      <c r="D16" s="283" t="s">
        <v>1106</v>
      </c>
      <c r="E16" s="283" t="s">
        <v>2007</v>
      </c>
      <c r="F16" s="186" t="s">
        <v>1993</v>
      </c>
      <c r="G16" s="186" t="s">
        <v>57</v>
      </c>
      <c r="H16" s="186" t="s">
        <v>1013</v>
      </c>
      <c r="I16" s="186" t="s">
        <v>2008</v>
      </c>
      <c r="J16" s="186" t="s">
        <v>2009</v>
      </c>
      <c r="K16" s="186" t="s">
        <v>3640</v>
      </c>
      <c r="L16" s="284">
        <v>50</v>
      </c>
      <c r="M16" s="512" t="s">
        <v>4869</v>
      </c>
      <c r="N16" s="186"/>
      <c r="O16" s="186"/>
      <c r="P16" s="186"/>
      <c r="Q16" s="186"/>
      <c r="R16" s="284" t="s">
        <v>50</v>
      </c>
      <c r="S16" s="186"/>
      <c r="T16" s="284" t="s">
        <v>50</v>
      </c>
      <c r="U16" s="186"/>
      <c r="V16" s="285" t="s">
        <v>1801</v>
      </c>
      <c r="W16" s="286">
        <v>4000</v>
      </c>
      <c r="X16" s="285" t="s">
        <v>3582</v>
      </c>
    </row>
    <row r="17" spans="1:26" s="285" customFormat="1" ht="43.5">
      <c r="A17" s="186">
        <v>11</v>
      </c>
      <c r="B17" s="186">
        <v>29</v>
      </c>
      <c r="C17" s="283" t="s">
        <v>45</v>
      </c>
      <c r="D17" s="283" t="s">
        <v>1313</v>
      </c>
      <c r="E17" s="283" t="s">
        <v>2007</v>
      </c>
      <c r="F17" s="186" t="s">
        <v>1993</v>
      </c>
      <c r="G17" s="186" t="s">
        <v>57</v>
      </c>
      <c r="H17" s="186" t="s">
        <v>3583</v>
      </c>
      <c r="I17" s="186" t="s">
        <v>2008</v>
      </c>
      <c r="J17" s="186" t="s">
        <v>3584</v>
      </c>
      <c r="K17" s="186" t="s">
        <v>3633</v>
      </c>
      <c r="L17" s="284">
        <v>47</v>
      </c>
      <c r="M17" s="512" t="s">
        <v>4870</v>
      </c>
      <c r="N17" s="186"/>
      <c r="O17" s="186"/>
      <c r="P17" s="186"/>
      <c r="Q17" s="186"/>
      <c r="R17" s="284" t="s">
        <v>50</v>
      </c>
      <c r="S17" s="186"/>
      <c r="T17" s="284" t="s">
        <v>50</v>
      </c>
      <c r="U17" s="186"/>
      <c r="V17" s="285" t="s">
        <v>1801</v>
      </c>
      <c r="W17" s="286">
        <v>4000</v>
      </c>
    </row>
    <row r="18" spans="1:26" s="285" customFormat="1" ht="43.5">
      <c r="A18" s="186">
        <v>12</v>
      </c>
      <c r="B18" s="186">
        <v>23</v>
      </c>
      <c r="C18" s="283" t="s">
        <v>58</v>
      </c>
      <c r="D18" s="283" t="s">
        <v>895</v>
      </c>
      <c r="E18" s="283" t="s">
        <v>3179</v>
      </c>
      <c r="F18" s="186" t="s">
        <v>3128</v>
      </c>
      <c r="G18" s="186" t="s">
        <v>57</v>
      </c>
      <c r="H18" s="186" t="s">
        <v>3173</v>
      </c>
      <c r="I18" s="186" t="s">
        <v>3180</v>
      </c>
      <c r="J18" s="186" t="s">
        <v>3181</v>
      </c>
      <c r="K18" s="186" t="s">
        <v>3633</v>
      </c>
      <c r="L18" s="284">
        <v>42</v>
      </c>
      <c r="M18" s="512" t="s">
        <v>4871</v>
      </c>
      <c r="N18" s="186"/>
      <c r="O18" s="186"/>
      <c r="P18" s="186"/>
      <c r="Q18" s="186"/>
      <c r="R18" s="186"/>
      <c r="S18" s="284" t="s">
        <v>50</v>
      </c>
      <c r="T18" s="284" t="s">
        <v>50</v>
      </c>
      <c r="U18" s="186"/>
      <c r="V18" s="285" t="s">
        <v>1801</v>
      </c>
      <c r="W18" s="286">
        <v>4000</v>
      </c>
      <c r="X18" s="285" t="s">
        <v>3593</v>
      </c>
    </row>
    <row r="19" spans="1:26" s="285" customFormat="1" ht="43.5">
      <c r="A19" s="186">
        <v>13</v>
      </c>
      <c r="B19" s="186">
        <v>23</v>
      </c>
      <c r="C19" s="283" t="s">
        <v>58</v>
      </c>
      <c r="D19" s="283" t="s">
        <v>3176</v>
      </c>
      <c r="E19" s="283" t="s">
        <v>3177</v>
      </c>
      <c r="F19" s="186" t="s">
        <v>3128</v>
      </c>
      <c r="G19" s="186" t="s">
        <v>57</v>
      </c>
      <c r="H19" s="186" t="s">
        <v>3173</v>
      </c>
      <c r="I19" s="186" t="s">
        <v>3174</v>
      </c>
      <c r="J19" s="186" t="s">
        <v>3178</v>
      </c>
      <c r="K19" s="186" t="s">
        <v>3625</v>
      </c>
      <c r="L19" s="284">
        <v>55</v>
      </c>
      <c r="M19" s="512" t="s">
        <v>4872</v>
      </c>
      <c r="N19" s="186"/>
      <c r="O19" s="186"/>
      <c r="P19" s="186"/>
      <c r="Q19" s="186"/>
      <c r="R19" s="186"/>
      <c r="S19" s="284" t="s">
        <v>50</v>
      </c>
      <c r="T19" s="284" t="s">
        <v>50</v>
      </c>
      <c r="U19" s="186"/>
      <c r="V19" s="285" t="s">
        <v>1801</v>
      </c>
      <c r="W19" s="286">
        <v>4000</v>
      </c>
      <c r="X19" s="285" t="s">
        <v>3595</v>
      </c>
    </row>
    <row r="20" spans="1:26" s="112" customFormat="1" ht="65.25" hidden="1">
      <c r="A20" s="148"/>
      <c r="B20" s="148">
        <v>58</v>
      </c>
      <c r="C20" s="392" t="s">
        <v>58</v>
      </c>
      <c r="D20" s="392" t="s">
        <v>2003</v>
      </c>
      <c r="E20" s="392" t="s">
        <v>2004</v>
      </c>
      <c r="F20" s="148" t="s">
        <v>1993</v>
      </c>
      <c r="G20" s="148" t="s">
        <v>57</v>
      </c>
      <c r="H20" s="148" t="s">
        <v>1013</v>
      </c>
      <c r="I20" s="148" t="s">
        <v>2005</v>
      </c>
      <c r="J20" s="148" t="s">
        <v>2006</v>
      </c>
      <c r="K20" s="148"/>
      <c r="L20" s="148"/>
      <c r="M20" s="148"/>
      <c r="N20" s="148"/>
      <c r="O20" s="148"/>
      <c r="P20" s="148"/>
      <c r="Q20" s="148"/>
      <c r="R20" s="393" t="s">
        <v>50</v>
      </c>
      <c r="S20" s="148"/>
      <c r="T20" s="393" t="s">
        <v>50</v>
      </c>
      <c r="U20" s="148"/>
      <c r="V20" s="112" t="s">
        <v>1801</v>
      </c>
      <c r="W20" s="391">
        <v>4000</v>
      </c>
      <c r="X20" s="112" t="s">
        <v>3610</v>
      </c>
      <c r="Y20" s="112" t="s">
        <v>1817</v>
      </c>
      <c r="Z20" s="112" t="s">
        <v>4006</v>
      </c>
    </row>
    <row r="21" spans="1:26" s="285" customFormat="1" ht="43.5">
      <c r="A21" s="186">
        <v>14</v>
      </c>
      <c r="B21" s="186">
        <v>54</v>
      </c>
      <c r="C21" s="283" t="s">
        <v>54</v>
      </c>
      <c r="D21" s="283" t="s">
        <v>1960</v>
      </c>
      <c r="E21" s="283" t="s">
        <v>1961</v>
      </c>
      <c r="F21" s="186" t="s">
        <v>1752</v>
      </c>
      <c r="G21" s="186" t="s">
        <v>57</v>
      </c>
      <c r="H21" s="186" t="s">
        <v>1962</v>
      </c>
      <c r="I21" s="186" t="s">
        <v>1963</v>
      </c>
      <c r="J21" s="186" t="s">
        <v>3611</v>
      </c>
      <c r="K21" s="186" t="s">
        <v>3701</v>
      </c>
      <c r="L21" s="284">
        <v>36</v>
      </c>
      <c r="M21" s="512" t="s">
        <v>4873</v>
      </c>
      <c r="N21" s="186"/>
      <c r="O21" s="186"/>
      <c r="P21" s="186"/>
      <c r="Q21" s="186"/>
      <c r="R21" s="284" t="s">
        <v>50</v>
      </c>
      <c r="S21" s="186"/>
      <c r="T21" s="284" t="s">
        <v>50</v>
      </c>
      <c r="U21" s="186"/>
      <c r="V21" s="285" t="s">
        <v>1801</v>
      </c>
      <c r="W21" s="286">
        <v>4000</v>
      </c>
      <c r="X21" s="285" t="s">
        <v>3612</v>
      </c>
    </row>
    <row r="22" spans="1:26" s="285" customFormat="1" ht="43.5">
      <c r="A22" s="186">
        <v>15</v>
      </c>
      <c r="B22" s="186">
        <v>23</v>
      </c>
      <c r="C22" s="283" t="s">
        <v>58</v>
      </c>
      <c r="D22" s="283" t="s">
        <v>3190</v>
      </c>
      <c r="E22" s="283" t="s">
        <v>3191</v>
      </c>
      <c r="F22" s="186" t="s">
        <v>3128</v>
      </c>
      <c r="G22" s="186" t="s">
        <v>57</v>
      </c>
      <c r="H22" s="186" t="s">
        <v>3192</v>
      </c>
      <c r="I22" s="186" t="s">
        <v>3193</v>
      </c>
      <c r="J22" s="186" t="s">
        <v>3618</v>
      </c>
      <c r="K22" s="186" t="s">
        <v>3625</v>
      </c>
      <c r="L22" s="284">
        <v>40</v>
      </c>
      <c r="M22" s="512" t="s">
        <v>4874</v>
      </c>
      <c r="N22" s="186"/>
      <c r="O22" s="186"/>
      <c r="P22" s="186"/>
      <c r="Q22" s="186"/>
      <c r="R22" s="186"/>
      <c r="S22" s="284" t="s">
        <v>50</v>
      </c>
      <c r="T22" s="284" t="s">
        <v>50</v>
      </c>
      <c r="U22" s="186"/>
      <c r="V22" s="285" t="s">
        <v>1801</v>
      </c>
      <c r="W22" s="387">
        <v>4000</v>
      </c>
      <c r="X22" s="366" t="s">
        <v>3619</v>
      </c>
    </row>
    <row r="23" spans="1:26" s="285" customFormat="1" ht="43.5">
      <c r="A23" s="186">
        <v>16</v>
      </c>
      <c r="B23" s="186">
        <v>23</v>
      </c>
      <c r="C23" s="283" t="s">
        <v>58</v>
      </c>
      <c r="D23" s="283" t="s">
        <v>2334</v>
      </c>
      <c r="E23" s="283" t="s">
        <v>3194</v>
      </c>
      <c r="F23" s="186" t="s">
        <v>3128</v>
      </c>
      <c r="G23" s="186" t="s">
        <v>57</v>
      </c>
      <c r="H23" s="186" t="s">
        <v>3192</v>
      </c>
      <c r="I23" s="186" t="s">
        <v>3195</v>
      </c>
      <c r="J23" s="186" t="s">
        <v>3196</v>
      </c>
      <c r="K23" s="186" t="s">
        <v>3640</v>
      </c>
      <c r="L23" s="284">
        <v>37</v>
      </c>
      <c r="M23" s="512" t="s">
        <v>4875</v>
      </c>
      <c r="N23" s="186"/>
      <c r="O23" s="186"/>
      <c r="P23" s="186"/>
      <c r="Q23" s="186"/>
      <c r="R23" s="186"/>
      <c r="S23" s="284" t="s">
        <v>50</v>
      </c>
      <c r="T23" s="284" t="s">
        <v>50</v>
      </c>
      <c r="U23" s="186"/>
      <c r="V23" s="285" t="s">
        <v>1801</v>
      </c>
      <c r="W23" s="286">
        <v>4000</v>
      </c>
      <c r="X23" s="285" t="s">
        <v>3620</v>
      </c>
    </row>
    <row r="24" spans="1:26" s="285" customFormat="1" ht="43.5">
      <c r="A24" s="186">
        <v>17</v>
      </c>
      <c r="B24" s="186">
        <v>23</v>
      </c>
      <c r="C24" s="283" t="s">
        <v>58</v>
      </c>
      <c r="D24" s="283" t="s">
        <v>2994</v>
      </c>
      <c r="E24" s="283" t="s">
        <v>3228</v>
      </c>
      <c r="F24" s="186" t="s">
        <v>3128</v>
      </c>
      <c r="G24" s="186" t="s">
        <v>57</v>
      </c>
      <c r="H24" s="186" t="s">
        <v>3229</v>
      </c>
      <c r="I24" s="186" t="s">
        <v>3230</v>
      </c>
      <c r="J24" s="186" t="s">
        <v>3231</v>
      </c>
      <c r="K24" s="186" t="s">
        <v>3625</v>
      </c>
      <c r="L24" s="284">
        <v>52</v>
      </c>
      <c r="M24" s="186"/>
      <c r="N24" s="186"/>
      <c r="O24" s="186"/>
      <c r="P24" s="186"/>
      <c r="Q24" s="186"/>
      <c r="R24" s="186"/>
      <c r="S24" s="284" t="s">
        <v>50</v>
      </c>
      <c r="T24" s="284" t="s">
        <v>50</v>
      </c>
      <c r="U24" s="186"/>
      <c r="V24" s="285" t="s">
        <v>1801</v>
      </c>
      <c r="W24" s="286">
        <v>4000</v>
      </c>
      <c r="X24" s="285" t="s">
        <v>3621</v>
      </c>
    </row>
    <row r="25" spans="1:26" s="112" customFormat="1" ht="43.5" hidden="1">
      <c r="A25" s="148"/>
      <c r="B25" s="148">
        <v>44</v>
      </c>
      <c r="C25" s="392" t="s">
        <v>58</v>
      </c>
      <c r="D25" s="392" t="s">
        <v>1888</v>
      </c>
      <c r="E25" s="392" t="s">
        <v>1889</v>
      </c>
      <c r="F25" s="148" t="s">
        <v>392</v>
      </c>
      <c r="G25" s="148" t="s">
        <v>57</v>
      </c>
      <c r="H25" s="148" t="s">
        <v>1890</v>
      </c>
      <c r="I25" s="148" t="s">
        <v>1891</v>
      </c>
      <c r="J25" s="148" t="s">
        <v>1892</v>
      </c>
      <c r="K25" s="148"/>
      <c r="L25" s="148"/>
      <c r="M25" s="148"/>
      <c r="N25" s="148"/>
      <c r="O25" s="148"/>
      <c r="P25" s="148"/>
      <c r="Q25" s="148"/>
      <c r="R25" s="393" t="s">
        <v>50</v>
      </c>
      <c r="S25" s="148"/>
      <c r="T25" s="393" t="s">
        <v>50</v>
      </c>
      <c r="U25" s="148"/>
      <c r="V25" s="112" t="s">
        <v>1801</v>
      </c>
      <c r="W25" s="391">
        <v>4000</v>
      </c>
      <c r="X25" s="112" t="s">
        <v>3749</v>
      </c>
      <c r="Y25" s="112" t="s">
        <v>1817</v>
      </c>
      <c r="Z25" s="112" t="s">
        <v>4106</v>
      </c>
    </row>
    <row r="26" spans="1:26" s="285" customFormat="1" ht="43.5">
      <c r="A26" s="186">
        <v>18</v>
      </c>
      <c r="B26" s="186">
        <v>13</v>
      </c>
      <c r="C26" s="283" t="s">
        <v>58</v>
      </c>
      <c r="D26" s="283" t="s">
        <v>2878</v>
      </c>
      <c r="E26" s="283" t="s">
        <v>2879</v>
      </c>
      <c r="F26" s="186" t="s">
        <v>250</v>
      </c>
      <c r="G26" s="186" t="s">
        <v>57</v>
      </c>
      <c r="H26" s="186" t="s">
        <v>678</v>
      </c>
      <c r="I26" s="186" t="s">
        <v>2880</v>
      </c>
      <c r="J26" s="186" t="s">
        <v>3784</v>
      </c>
      <c r="K26" s="186" t="s">
        <v>3640</v>
      </c>
      <c r="L26" s="284">
        <v>53</v>
      </c>
      <c r="M26" s="512" t="s">
        <v>4876</v>
      </c>
      <c r="N26" s="186"/>
      <c r="O26" s="186"/>
      <c r="P26" s="186"/>
      <c r="Q26" s="186"/>
      <c r="R26" s="186"/>
      <c r="S26" s="284" t="s">
        <v>50</v>
      </c>
      <c r="T26" s="284" t="s">
        <v>50</v>
      </c>
      <c r="U26" s="186"/>
      <c r="V26" s="285" t="s">
        <v>1801</v>
      </c>
      <c r="W26" s="286">
        <v>4000</v>
      </c>
      <c r="X26" s="285" t="s">
        <v>3778</v>
      </c>
    </row>
    <row r="27" spans="1:26" s="285" customFormat="1" ht="43.5">
      <c r="A27" s="186">
        <v>19</v>
      </c>
      <c r="B27" s="186">
        <v>13</v>
      </c>
      <c r="C27" s="283" t="s">
        <v>45</v>
      </c>
      <c r="D27" s="283" t="s">
        <v>2881</v>
      </c>
      <c r="E27" s="283" t="s">
        <v>2161</v>
      </c>
      <c r="F27" s="186" t="s">
        <v>250</v>
      </c>
      <c r="G27" s="186" t="s">
        <v>57</v>
      </c>
      <c r="H27" s="186" t="s">
        <v>678</v>
      </c>
      <c r="I27" s="186" t="s">
        <v>2882</v>
      </c>
      <c r="J27" s="186" t="s">
        <v>3785</v>
      </c>
      <c r="K27" s="186" t="s">
        <v>3635</v>
      </c>
      <c r="L27" s="284"/>
      <c r="M27" s="512" t="s">
        <v>4877</v>
      </c>
      <c r="N27" s="186"/>
      <c r="O27" s="186"/>
      <c r="P27" s="186"/>
      <c r="Q27" s="186"/>
      <c r="R27" s="186"/>
      <c r="S27" s="284" t="s">
        <v>50</v>
      </c>
      <c r="T27" s="284" t="s">
        <v>50</v>
      </c>
      <c r="U27" s="186"/>
      <c r="V27" s="285" t="s">
        <v>1801</v>
      </c>
      <c r="W27" s="286">
        <v>4000</v>
      </c>
      <c r="X27" s="285" t="s">
        <v>3783</v>
      </c>
    </row>
    <row r="28" spans="1:26" s="285" customFormat="1">
      <c r="A28" s="186">
        <v>20</v>
      </c>
      <c r="B28" s="186">
        <v>13</v>
      </c>
      <c r="C28" s="283" t="s">
        <v>45</v>
      </c>
      <c r="D28" s="283" t="s">
        <v>2876</v>
      </c>
      <c r="E28" s="283" t="s">
        <v>2877</v>
      </c>
      <c r="F28" s="186" t="s">
        <v>250</v>
      </c>
      <c r="G28" s="186" t="s">
        <v>57</v>
      </c>
      <c r="H28" s="186" t="s">
        <v>678</v>
      </c>
      <c r="I28" s="186"/>
      <c r="J28" s="186" t="s">
        <v>3786</v>
      </c>
      <c r="K28" s="186" t="s">
        <v>3625</v>
      </c>
      <c r="L28" s="284">
        <v>53</v>
      </c>
      <c r="M28" s="512" t="s">
        <v>4878</v>
      </c>
      <c r="N28" s="186"/>
      <c r="O28" s="186"/>
      <c r="P28" s="186"/>
      <c r="Q28" s="186"/>
      <c r="R28" s="186"/>
      <c r="S28" s="284" t="s">
        <v>50</v>
      </c>
      <c r="T28" s="284" t="s">
        <v>50</v>
      </c>
      <c r="U28" s="186"/>
      <c r="V28" s="285" t="s">
        <v>1801</v>
      </c>
      <c r="W28" s="286">
        <v>4000</v>
      </c>
      <c r="X28" s="285" t="s">
        <v>3787</v>
      </c>
    </row>
    <row r="29" spans="1:26" s="285" customFormat="1" ht="43.5">
      <c r="A29" s="186">
        <v>21</v>
      </c>
      <c r="B29" s="186">
        <v>101</v>
      </c>
      <c r="C29" s="283" t="s">
        <v>58</v>
      </c>
      <c r="D29" s="283" t="s">
        <v>1106</v>
      </c>
      <c r="E29" s="283" t="s">
        <v>3816</v>
      </c>
      <c r="F29" s="186" t="s">
        <v>3817</v>
      </c>
      <c r="G29" s="186" t="s">
        <v>57</v>
      </c>
      <c r="H29" s="186" t="s">
        <v>3820</v>
      </c>
      <c r="I29" s="186" t="s">
        <v>3822</v>
      </c>
      <c r="J29" s="186" t="s">
        <v>3821</v>
      </c>
      <c r="K29" s="186" t="s">
        <v>4879</v>
      </c>
      <c r="L29" s="284">
        <v>53</v>
      </c>
      <c r="M29" s="512" t="s">
        <v>4880</v>
      </c>
      <c r="N29" s="186"/>
      <c r="O29" s="186"/>
      <c r="P29" s="186"/>
      <c r="Q29" s="186"/>
      <c r="R29" s="186"/>
      <c r="S29" s="284" t="s">
        <v>50</v>
      </c>
      <c r="T29" s="284" t="s">
        <v>50</v>
      </c>
      <c r="U29" s="186"/>
      <c r="V29" s="285" t="s">
        <v>1801</v>
      </c>
      <c r="W29" s="286">
        <v>4000</v>
      </c>
    </row>
    <row r="30" spans="1:26" s="285" customFormat="1" ht="43.5">
      <c r="A30" s="186">
        <v>22</v>
      </c>
      <c r="B30" s="186">
        <v>101</v>
      </c>
      <c r="C30" s="283" t="s">
        <v>58</v>
      </c>
      <c r="D30" s="283" t="s">
        <v>1540</v>
      </c>
      <c r="E30" s="283" t="s">
        <v>3828</v>
      </c>
      <c r="F30" s="186" t="s">
        <v>3817</v>
      </c>
      <c r="G30" s="186" t="s">
        <v>57</v>
      </c>
      <c r="H30" s="186" t="s">
        <v>3820</v>
      </c>
      <c r="I30" s="186" t="s">
        <v>3822</v>
      </c>
      <c r="J30" s="186" t="s">
        <v>3823</v>
      </c>
      <c r="K30" s="186" t="s">
        <v>4881</v>
      </c>
      <c r="L30" s="284">
        <v>50</v>
      </c>
      <c r="M30" s="512" t="s">
        <v>4882</v>
      </c>
      <c r="N30" s="186"/>
      <c r="O30" s="186"/>
      <c r="P30" s="186"/>
      <c r="Q30" s="186"/>
      <c r="R30" s="186"/>
      <c r="S30" s="284" t="s">
        <v>50</v>
      </c>
      <c r="T30" s="284" t="s">
        <v>50</v>
      </c>
      <c r="U30" s="186"/>
      <c r="V30" s="285" t="s">
        <v>1801</v>
      </c>
      <c r="W30" s="286">
        <v>4000</v>
      </c>
    </row>
    <row r="31" spans="1:26" s="285" customFormat="1" ht="43.5">
      <c r="A31" s="186">
        <v>23</v>
      </c>
      <c r="B31" s="186">
        <v>101</v>
      </c>
      <c r="C31" s="283" t="s">
        <v>58</v>
      </c>
      <c r="D31" s="283" t="s">
        <v>3824</v>
      </c>
      <c r="E31" s="283" t="s">
        <v>3825</v>
      </c>
      <c r="F31" s="186" t="s">
        <v>3817</v>
      </c>
      <c r="G31" s="186" t="s">
        <v>57</v>
      </c>
      <c r="H31" s="186" t="s">
        <v>3820</v>
      </c>
      <c r="I31" s="186" t="s">
        <v>3822</v>
      </c>
      <c r="J31" s="186" t="s">
        <v>3826</v>
      </c>
      <c r="K31" s="186" t="s">
        <v>3635</v>
      </c>
      <c r="L31" s="284">
        <v>37</v>
      </c>
      <c r="M31" s="512" t="s">
        <v>4883</v>
      </c>
      <c r="N31" s="186"/>
      <c r="O31" s="186"/>
      <c r="P31" s="186"/>
      <c r="Q31" s="186"/>
      <c r="R31" s="284"/>
      <c r="S31" s="284" t="s">
        <v>50</v>
      </c>
      <c r="T31" s="284" t="s">
        <v>50</v>
      </c>
      <c r="U31" s="186"/>
      <c r="V31" s="285" t="s">
        <v>1801</v>
      </c>
      <c r="W31" s="286">
        <v>4000</v>
      </c>
    </row>
    <row r="32" spans="1:26" s="285" customFormat="1" ht="43.5">
      <c r="A32" s="186">
        <v>24</v>
      </c>
      <c r="B32" s="186">
        <v>101</v>
      </c>
      <c r="C32" s="283" t="s">
        <v>58</v>
      </c>
      <c r="D32" s="283" t="s">
        <v>3831</v>
      </c>
      <c r="E32" s="283" t="s">
        <v>3832</v>
      </c>
      <c r="F32" s="186" t="s">
        <v>3817</v>
      </c>
      <c r="G32" s="186" t="s">
        <v>57</v>
      </c>
      <c r="H32" s="186" t="s">
        <v>3820</v>
      </c>
      <c r="I32" s="186" t="s">
        <v>3822</v>
      </c>
      <c r="J32" s="186" t="s">
        <v>3833</v>
      </c>
      <c r="K32" s="186" t="s">
        <v>3640</v>
      </c>
      <c r="L32" s="284">
        <v>49</v>
      </c>
      <c r="M32" s="512" t="s">
        <v>4884</v>
      </c>
      <c r="N32" s="186"/>
      <c r="O32" s="186"/>
      <c r="P32" s="186"/>
      <c r="Q32" s="186"/>
      <c r="R32" s="284"/>
      <c r="S32" s="284" t="s">
        <v>50</v>
      </c>
      <c r="T32" s="284" t="s">
        <v>50</v>
      </c>
      <c r="U32" s="186"/>
      <c r="V32" s="285" t="s">
        <v>1801</v>
      </c>
      <c r="W32" s="286">
        <v>4000</v>
      </c>
    </row>
    <row r="33" spans="1:27" s="285" customFormat="1" ht="43.5">
      <c r="A33" s="186">
        <v>25</v>
      </c>
      <c r="B33" s="186">
        <v>23</v>
      </c>
      <c r="C33" s="283" t="s">
        <v>58</v>
      </c>
      <c r="D33" s="283" t="s">
        <v>3857</v>
      </c>
      <c r="E33" s="414" t="s">
        <v>3858</v>
      </c>
      <c r="F33" s="186" t="s">
        <v>3460</v>
      </c>
      <c r="G33" s="186" t="s">
        <v>57</v>
      </c>
      <c r="H33" s="186" t="s">
        <v>3859</v>
      </c>
      <c r="I33" s="186" t="s">
        <v>3870</v>
      </c>
      <c r="J33" s="186" t="s">
        <v>3862</v>
      </c>
      <c r="K33" s="186" t="s">
        <v>3643</v>
      </c>
      <c r="L33" s="284">
        <v>51</v>
      </c>
      <c r="M33" s="512" t="s">
        <v>4885</v>
      </c>
      <c r="N33" s="186"/>
      <c r="O33" s="186"/>
      <c r="P33" s="186"/>
      <c r="Q33" s="186"/>
      <c r="R33" s="283"/>
      <c r="S33" s="284" t="s">
        <v>50</v>
      </c>
      <c r="T33" s="284" t="s">
        <v>50</v>
      </c>
      <c r="U33" s="414"/>
      <c r="V33" s="285" t="s">
        <v>1801</v>
      </c>
      <c r="W33" s="286">
        <v>4000</v>
      </c>
    </row>
    <row r="34" spans="1:27" s="285" customFormat="1" ht="43.5">
      <c r="A34" s="186">
        <v>26</v>
      </c>
      <c r="B34" s="186">
        <v>10</v>
      </c>
      <c r="C34" s="283" t="s">
        <v>58</v>
      </c>
      <c r="D34" s="283" t="s">
        <v>2697</v>
      </c>
      <c r="E34" s="283" t="s">
        <v>2698</v>
      </c>
      <c r="F34" s="186" t="s">
        <v>2181</v>
      </c>
      <c r="G34" s="186" t="s">
        <v>57</v>
      </c>
      <c r="H34" s="186" t="s">
        <v>469</v>
      </c>
      <c r="I34" s="186" t="s">
        <v>2699</v>
      </c>
      <c r="J34" s="186" t="s">
        <v>2706</v>
      </c>
      <c r="K34" s="186" t="s">
        <v>3625</v>
      </c>
      <c r="L34" s="284">
        <v>33</v>
      </c>
      <c r="M34" s="512" t="s">
        <v>4886</v>
      </c>
      <c r="N34" s="186"/>
      <c r="O34" s="186"/>
      <c r="P34" s="186"/>
      <c r="Q34" s="186"/>
      <c r="R34" s="186"/>
      <c r="S34" s="284" t="s">
        <v>50</v>
      </c>
      <c r="T34" s="284" t="s">
        <v>50</v>
      </c>
      <c r="U34" s="186"/>
      <c r="V34" s="285" t="s">
        <v>1801</v>
      </c>
      <c r="W34" s="286">
        <v>4000</v>
      </c>
      <c r="X34" s="285" t="s">
        <v>3864</v>
      </c>
      <c r="Y34" s="46" t="s">
        <v>3866</v>
      </c>
    </row>
    <row r="35" spans="1:27" s="285" customFormat="1" ht="43.5">
      <c r="A35" s="186">
        <v>27</v>
      </c>
      <c r="B35" s="186">
        <v>6</v>
      </c>
      <c r="C35" s="283" t="s">
        <v>58</v>
      </c>
      <c r="D35" s="283" t="s">
        <v>2625</v>
      </c>
      <c r="E35" s="283" t="s">
        <v>2626</v>
      </c>
      <c r="F35" s="186" t="s">
        <v>148</v>
      </c>
      <c r="G35" s="186" t="s">
        <v>57</v>
      </c>
      <c r="H35" s="186" t="s">
        <v>622</v>
      </c>
      <c r="I35" s="186" t="s">
        <v>2629</v>
      </c>
      <c r="J35" s="186" t="s">
        <v>2630</v>
      </c>
      <c r="K35" s="186" t="s">
        <v>3625</v>
      </c>
      <c r="L35" s="284">
        <v>53</v>
      </c>
      <c r="M35" s="186"/>
      <c r="N35" s="186"/>
      <c r="O35" s="186"/>
      <c r="P35" s="186"/>
      <c r="Q35" s="186"/>
      <c r="R35" s="186"/>
      <c r="S35" s="284" t="s">
        <v>50</v>
      </c>
      <c r="T35" s="284" t="s">
        <v>50</v>
      </c>
      <c r="U35" s="186"/>
      <c r="V35" s="285" t="s">
        <v>1801</v>
      </c>
      <c r="W35" s="286">
        <v>4000</v>
      </c>
      <c r="X35" s="285" t="s">
        <v>3872</v>
      </c>
    </row>
    <row r="36" spans="1:27" s="285" customFormat="1" ht="43.5">
      <c r="A36" s="186">
        <v>28</v>
      </c>
      <c r="B36" s="186">
        <v>6</v>
      </c>
      <c r="C36" s="283" t="s">
        <v>58</v>
      </c>
      <c r="D36" s="283" t="s">
        <v>2631</v>
      </c>
      <c r="E36" s="283" t="s">
        <v>198</v>
      </c>
      <c r="F36" s="186" t="s">
        <v>148</v>
      </c>
      <c r="G36" s="186" t="s">
        <v>57</v>
      </c>
      <c r="H36" s="186" t="s">
        <v>622</v>
      </c>
      <c r="I36" s="186" t="s">
        <v>2627</v>
      </c>
      <c r="J36" s="186" t="s">
        <v>2628</v>
      </c>
      <c r="K36" s="186" t="s">
        <v>3701</v>
      </c>
      <c r="L36" s="284">
        <v>43</v>
      </c>
      <c r="M36" s="512" t="s">
        <v>4887</v>
      </c>
      <c r="N36" s="186"/>
      <c r="O36" s="186"/>
      <c r="P36" s="186"/>
      <c r="Q36" s="186"/>
      <c r="R36" s="186"/>
      <c r="S36" s="284" t="s">
        <v>50</v>
      </c>
      <c r="T36" s="284" t="s">
        <v>50</v>
      </c>
      <c r="U36" s="186"/>
      <c r="V36" s="285" t="s">
        <v>1801</v>
      </c>
      <c r="W36" s="286">
        <v>4000</v>
      </c>
      <c r="X36" s="285" t="s">
        <v>3873</v>
      </c>
    </row>
    <row r="37" spans="1:27" s="348" customFormat="1" hidden="1">
      <c r="A37" s="159"/>
      <c r="B37" s="159">
        <v>17</v>
      </c>
      <c r="C37" s="345" t="s">
        <v>58</v>
      </c>
      <c r="D37" s="345" t="s">
        <v>3020</v>
      </c>
      <c r="E37" s="345" t="s">
        <v>3021</v>
      </c>
      <c r="F37" s="159" t="s">
        <v>332</v>
      </c>
      <c r="G37" s="159" t="s">
        <v>57</v>
      </c>
      <c r="H37" s="159" t="s">
        <v>3017</v>
      </c>
      <c r="I37" s="159" t="s">
        <v>3018</v>
      </c>
      <c r="J37" s="159" t="s">
        <v>3022</v>
      </c>
      <c r="K37" s="159"/>
      <c r="L37" s="159"/>
      <c r="M37" s="159"/>
      <c r="N37" s="159"/>
      <c r="O37" s="159"/>
      <c r="P37" s="159"/>
      <c r="Q37" s="159"/>
      <c r="R37" s="159"/>
      <c r="S37" s="346" t="s">
        <v>50</v>
      </c>
      <c r="T37" s="346" t="s">
        <v>50</v>
      </c>
      <c r="U37" s="159"/>
      <c r="V37" s="348" t="s">
        <v>1803</v>
      </c>
      <c r="W37" s="349"/>
      <c r="X37" s="348" t="s">
        <v>3877</v>
      </c>
      <c r="Y37" s="348" t="s">
        <v>3865</v>
      </c>
      <c r="Z37" s="348">
        <v>4000</v>
      </c>
      <c r="AA37" s="348" t="s">
        <v>3848</v>
      </c>
    </row>
    <row r="38" spans="1:27" s="285" customFormat="1" ht="43.5">
      <c r="A38" s="186">
        <v>29</v>
      </c>
      <c r="B38" s="186">
        <v>17</v>
      </c>
      <c r="C38" s="283" t="s">
        <v>45</v>
      </c>
      <c r="D38" s="283" t="s">
        <v>3023</v>
      </c>
      <c r="E38" s="283" t="s">
        <v>3024</v>
      </c>
      <c r="F38" s="186" t="s">
        <v>332</v>
      </c>
      <c r="G38" s="186" t="s">
        <v>57</v>
      </c>
      <c r="H38" s="186" t="s">
        <v>3017</v>
      </c>
      <c r="I38" s="186" t="s">
        <v>3018</v>
      </c>
      <c r="J38" s="186" t="s">
        <v>3805</v>
      </c>
      <c r="K38" s="186" t="s">
        <v>4888</v>
      </c>
      <c r="L38" s="284">
        <v>41</v>
      </c>
      <c r="M38" s="186"/>
      <c r="N38" s="186"/>
      <c r="O38" s="186"/>
      <c r="P38" s="186"/>
      <c r="Q38" s="186"/>
      <c r="R38" s="186"/>
      <c r="S38" s="284" t="s">
        <v>50</v>
      </c>
      <c r="T38" s="284" t="s">
        <v>50</v>
      </c>
      <c r="U38" s="186"/>
      <c r="V38" s="285" t="s">
        <v>1803</v>
      </c>
      <c r="W38" s="286">
        <v>4000</v>
      </c>
      <c r="X38" s="285" t="s">
        <v>3804</v>
      </c>
      <c r="Y38" s="285" t="s">
        <v>3932</v>
      </c>
    </row>
    <row r="39" spans="1:27" s="285" customFormat="1" ht="43.5">
      <c r="A39" s="186"/>
      <c r="B39" s="186"/>
      <c r="C39" s="283" t="s">
        <v>58</v>
      </c>
      <c r="D39" s="283" t="s">
        <v>3827</v>
      </c>
      <c r="E39" s="283" t="s">
        <v>3829</v>
      </c>
      <c r="F39" s="186" t="s">
        <v>3817</v>
      </c>
      <c r="G39" s="186" t="s">
        <v>57</v>
      </c>
      <c r="H39" s="186" t="s">
        <v>3820</v>
      </c>
      <c r="I39" s="186" t="s">
        <v>3822</v>
      </c>
      <c r="J39" s="186" t="s">
        <v>3830</v>
      </c>
      <c r="K39" s="186"/>
      <c r="L39" s="186"/>
      <c r="M39" s="186"/>
      <c r="N39" s="186"/>
      <c r="O39" s="186"/>
      <c r="P39" s="186"/>
      <c r="Q39" s="186"/>
      <c r="R39" s="284"/>
      <c r="S39" s="284" t="s">
        <v>50</v>
      </c>
      <c r="T39" s="284" t="s">
        <v>50</v>
      </c>
      <c r="U39" s="186"/>
      <c r="W39" s="286"/>
    </row>
    <row r="40" spans="1:27" s="285" customFormat="1" ht="43.5">
      <c r="A40" s="186"/>
      <c r="B40" s="186"/>
      <c r="C40" s="283" t="s">
        <v>45</v>
      </c>
      <c r="D40" s="283" t="s">
        <v>336</v>
      </c>
      <c r="E40" s="283" t="s">
        <v>3818</v>
      </c>
      <c r="F40" s="186" t="s">
        <v>3817</v>
      </c>
      <c r="G40" s="186" t="s">
        <v>57</v>
      </c>
      <c r="H40" s="186" t="s">
        <v>3820</v>
      </c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284" t="s">
        <v>50</v>
      </c>
      <c r="T40" s="284" t="s">
        <v>50</v>
      </c>
      <c r="U40" s="186"/>
      <c r="W40" s="286"/>
      <c r="X40" s="285" t="s">
        <v>3772</v>
      </c>
    </row>
    <row r="41" spans="1:27" s="285" customFormat="1" ht="43.5">
      <c r="A41" s="186"/>
      <c r="B41" s="186"/>
      <c r="C41" s="283" t="s">
        <v>45</v>
      </c>
      <c r="D41" s="283" t="s">
        <v>538</v>
      </c>
      <c r="E41" s="283" t="s">
        <v>3819</v>
      </c>
      <c r="F41" s="186" t="s">
        <v>3817</v>
      </c>
      <c r="G41" s="186" t="s">
        <v>57</v>
      </c>
      <c r="H41" s="186" t="s">
        <v>3820</v>
      </c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284" t="s">
        <v>50</v>
      </c>
      <c r="T41" s="284" t="s">
        <v>50</v>
      </c>
      <c r="U41" s="186"/>
      <c r="W41" s="286"/>
      <c r="X41" s="285" t="s">
        <v>3772</v>
      </c>
    </row>
    <row r="42" spans="1:27" s="285" customFormat="1">
      <c r="A42" s="186"/>
      <c r="B42" s="186"/>
      <c r="C42" s="283" t="s">
        <v>58</v>
      </c>
      <c r="D42" s="283" t="s">
        <v>1266</v>
      </c>
      <c r="E42" s="283" t="s">
        <v>2117</v>
      </c>
      <c r="F42" s="186" t="s">
        <v>3460</v>
      </c>
      <c r="G42" s="186" t="s">
        <v>57</v>
      </c>
      <c r="H42" s="186" t="s">
        <v>101</v>
      </c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284" t="s">
        <v>50</v>
      </c>
      <c r="T42" s="284" t="s">
        <v>50</v>
      </c>
      <c r="U42" s="186"/>
      <c r="W42" s="286"/>
    </row>
    <row r="43" spans="1:27" s="285" customFormat="1" ht="45" customHeight="1">
      <c r="A43" s="186">
        <v>30</v>
      </c>
      <c r="B43" s="186"/>
      <c r="C43" s="283" t="s">
        <v>58</v>
      </c>
      <c r="D43" s="283" t="s">
        <v>3790</v>
      </c>
      <c r="E43" s="283" t="s">
        <v>3791</v>
      </c>
      <c r="F43" s="186" t="s">
        <v>3460</v>
      </c>
      <c r="G43" s="186" t="s">
        <v>57</v>
      </c>
      <c r="H43" s="186" t="s">
        <v>101</v>
      </c>
      <c r="I43" s="186" t="s">
        <v>4665</v>
      </c>
      <c r="J43" s="186" t="s">
        <v>3794</v>
      </c>
      <c r="K43" s="186" t="s">
        <v>3625</v>
      </c>
      <c r="L43" s="284">
        <v>55</v>
      </c>
      <c r="M43" s="512" t="s">
        <v>4889</v>
      </c>
      <c r="N43" s="186"/>
      <c r="O43" s="186"/>
      <c r="P43" s="186"/>
      <c r="Q43" s="186"/>
      <c r="R43" s="284"/>
      <c r="S43" s="284" t="s">
        <v>50</v>
      </c>
      <c r="T43" s="284" t="s">
        <v>50</v>
      </c>
      <c r="U43" s="186"/>
      <c r="V43" s="286" t="s">
        <v>1801</v>
      </c>
      <c r="W43" s="286">
        <v>4000</v>
      </c>
      <c r="X43" s="601" t="s">
        <v>3795</v>
      </c>
      <c r="Y43" s="601"/>
      <c r="Z43" s="285" t="s">
        <v>4069</v>
      </c>
    </row>
    <row r="44" spans="1:27" s="285" customFormat="1" ht="43.5">
      <c r="A44" s="186">
        <v>31</v>
      </c>
      <c r="B44" s="186"/>
      <c r="C44" s="283" t="s">
        <v>54</v>
      </c>
      <c r="D44" s="283" t="s">
        <v>401</v>
      </c>
      <c r="E44" s="283" t="s">
        <v>3792</v>
      </c>
      <c r="F44" s="186" t="s">
        <v>3460</v>
      </c>
      <c r="G44" s="186" t="s">
        <v>57</v>
      </c>
      <c r="H44" s="186" t="s">
        <v>101</v>
      </c>
      <c r="I44" s="186" t="s">
        <v>4666</v>
      </c>
      <c r="J44" s="186"/>
      <c r="K44" s="186" t="s">
        <v>3640</v>
      </c>
      <c r="L44" s="284">
        <v>55</v>
      </c>
      <c r="M44" s="512" t="s">
        <v>4890</v>
      </c>
      <c r="N44" s="186"/>
      <c r="O44" s="186"/>
      <c r="P44" s="186"/>
      <c r="Q44" s="186"/>
      <c r="R44" s="284"/>
      <c r="S44" s="284" t="s">
        <v>50</v>
      </c>
      <c r="T44" s="284" t="s">
        <v>50</v>
      </c>
      <c r="U44" s="186"/>
      <c r="V44" s="286" t="s">
        <v>1801</v>
      </c>
      <c r="W44" s="286">
        <v>4000</v>
      </c>
      <c r="Y44" s="285" t="s">
        <v>4069</v>
      </c>
    </row>
    <row r="45" spans="1:27" s="285" customFormat="1" ht="43.5">
      <c r="A45" s="186">
        <v>32</v>
      </c>
      <c r="B45" s="186"/>
      <c r="C45" s="283" t="s">
        <v>58</v>
      </c>
      <c r="D45" s="283" t="s">
        <v>2700</v>
      </c>
      <c r="E45" s="283" t="s">
        <v>3793</v>
      </c>
      <c r="F45" s="186" t="s">
        <v>3460</v>
      </c>
      <c r="G45" s="186" t="s">
        <v>57</v>
      </c>
      <c r="H45" s="186" t="s">
        <v>101</v>
      </c>
      <c r="I45" s="186" t="s">
        <v>4667</v>
      </c>
      <c r="J45" s="186" t="s">
        <v>4668</v>
      </c>
      <c r="K45" s="186" t="s">
        <v>4891</v>
      </c>
      <c r="L45" s="284">
        <v>53</v>
      </c>
      <c r="M45" s="186"/>
      <c r="N45" s="186"/>
      <c r="O45" s="186"/>
      <c r="P45" s="186"/>
      <c r="Q45" s="186"/>
      <c r="R45" s="284"/>
      <c r="S45" s="284" t="s">
        <v>50</v>
      </c>
      <c r="T45" s="284" t="s">
        <v>50</v>
      </c>
      <c r="U45" s="186"/>
      <c r="V45" s="286" t="s">
        <v>1801</v>
      </c>
      <c r="W45" s="286">
        <v>4000</v>
      </c>
      <c r="Y45" s="285" t="s">
        <v>4069</v>
      </c>
    </row>
    <row r="46" spans="1:27" ht="43.5">
      <c r="A46" s="186">
        <v>33</v>
      </c>
      <c r="B46" s="186">
        <v>23</v>
      </c>
      <c r="C46" s="283" t="s">
        <v>54</v>
      </c>
      <c r="D46" s="283" t="s">
        <v>2511</v>
      </c>
      <c r="E46" s="283" t="s">
        <v>3165</v>
      </c>
      <c r="F46" s="186" t="s">
        <v>3460</v>
      </c>
      <c r="G46" s="186" t="s">
        <v>57</v>
      </c>
      <c r="H46" s="186" t="s">
        <v>101</v>
      </c>
      <c r="I46" s="186" t="s">
        <v>3166</v>
      </c>
      <c r="J46" s="186" t="s">
        <v>3890</v>
      </c>
      <c r="K46" s="186" t="s">
        <v>3635</v>
      </c>
      <c r="L46" s="284">
        <v>44</v>
      </c>
      <c r="M46" s="512" t="s">
        <v>4892</v>
      </c>
      <c r="N46" s="186"/>
      <c r="O46" s="186"/>
      <c r="P46" s="186"/>
      <c r="Q46" s="186"/>
      <c r="R46" s="186"/>
      <c r="S46" s="284" t="s">
        <v>50</v>
      </c>
      <c r="T46" s="284" t="s">
        <v>50</v>
      </c>
      <c r="U46" s="186"/>
      <c r="V46" s="285" t="s">
        <v>1801</v>
      </c>
      <c r="W46" s="286">
        <v>4000</v>
      </c>
      <c r="X46" s="285" t="s">
        <v>2202</v>
      </c>
    </row>
    <row r="47" spans="1:27" s="285" customFormat="1" ht="43.5">
      <c r="A47" s="186">
        <v>34</v>
      </c>
      <c r="B47" s="186">
        <v>23</v>
      </c>
      <c r="C47" s="283" t="s">
        <v>58</v>
      </c>
      <c r="D47" s="283" t="s">
        <v>3920</v>
      </c>
      <c r="E47" s="414" t="s">
        <v>3921</v>
      </c>
      <c r="F47" s="186" t="s">
        <v>3460</v>
      </c>
      <c r="G47" s="186" t="s">
        <v>57</v>
      </c>
      <c r="H47" s="186" t="s">
        <v>3897</v>
      </c>
      <c r="I47" s="186" t="s">
        <v>3922</v>
      </c>
      <c r="J47" s="186" t="s">
        <v>3923</v>
      </c>
      <c r="K47" s="186" t="s">
        <v>3638</v>
      </c>
      <c r="L47" s="284">
        <v>50</v>
      </c>
      <c r="M47" s="186"/>
      <c r="N47" s="186"/>
      <c r="O47" s="186"/>
      <c r="P47" s="186"/>
      <c r="Q47" s="186"/>
      <c r="R47" s="186"/>
      <c r="S47" s="284" t="s">
        <v>50</v>
      </c>
      <c r="T47" s="284" t="s">
        <v>50</v>
      </c>
      <c r="U47" s="186"/>
      <c r="V47" s="285" t="s">
        <v>1801</v>
      </c>
      <c r="W47" s="286">
        <v>4000</v>
      </c>
    </row>
    <row r="48" spans="1:27" s="285" customFormat="1" ht="43.5">
      <c r="A48" s="186">
        <v>35</v>
      </c>
      <c r="B48" s="186">
        <v>23</v>
      </c>
      <c r="C48" s="283" t="s">
        <v>58</v>
      </c>
      <c r="D48" s="283" t="s">
        <v>3924</v>
      </c>
      <c r="E48" s="283" t="s">
        <v>3925</v>
      </c>
      <c r="F48" s="186" t="s">
        <v>3460</v>
      </c>
      <c r="G48" s="186" t="s">
        <v>57</v>
      </c>
      <c r="H48" s="186" t="s">
        <v>3897</v>
      </c>
      <c r="I48" s="186" t="s">
        <v>3926</v>
      </c>
      <c r="J48" s="186"/>
      <c r="K48" s="186" t="s">
        <v>3625</v>
      </c>
      <c r="L48" s="284">
        <v>45</v>
      </c>
      <c r="M48" s="512" t="s">
        <v>4893</v>
      </c>
      <c r="N48" s="186"/>
      <c r="O48" s="186"/>
      <c r="P48" s="186"/>
      <c r="Q48" s="186"/>
      <c r="R48" s="186"/>
      <c r="S48" s="284" t="s">
        <v>50</v>
      </c>
      <c r="T48" s="284" t="s">
        <v>50</v>
      </c>
      <c r="U48" s="186"/>
      <c r="V48" s="285" t="s">
        <v>1801</v>
      </c>
      <c r="W48" s="286">
        <v>4000</v>
      </c>
    </row>
    <row r="49" spans="1:24" s="285" customFormat="1" ht="43.5">
      <c r="A49" s="186">
        <v>36</v>
      </c>
      <c r="B49" s="186">
        <v>38</v>
      </c>
      <c r="C49" s="283" t="s">
        <v>54</v>
      </c>
      <c r="D49" s="283" t="s">
        <v>3903</v>
      </c>
      <c r="E49" s="283" t="s">
        <v>3904</v>
      </c>
      <c r="F49" s="186" t="s">
        <v>3905</v>
      </c>
      <c r="G49" s="186" t="s">
        <v>57</v>
      </c>
      <c r="H49" s="186" t="s">
        <v>2395</v>
      </c>
      <c r="I49" s="186" t="s">
        <v>3907</v>
      </c>
      <c r="J49" s="186" t="s">
        <v>3927</v>
      </c>
      <c r="K49" s="186" t="s">
        <v>3635</v>
      </c>
      <c r="L49" s="284">
        <v>51</v>
      </c>
      <c r="M49" s="512" t="s">
        <v>4894</v>
      </c>
      <c r="N49" s="186"/>
      <c r="O49" s="186"/>
      <c r="P49" s="186"/>
      <c r="Q49" s="186"/>
      <c r="R49" s="186"/>
      <c r="S49" s="284" t="s">
        <v>50</v>
      </c>
      <c r="T49" s="284" t="s">
        <v>50</v>
      </c>
      <c r="U49" s="186"/>
      <c r="V49" s="285" t="s">
        <v>1803</v>
      </c>
      <c r="W49" s="286">
        <v>4000</v>
      </c>
    </row>
    <row r="50" spans="1:24" s="285" customFormat="1" ht="65.25">
      <c r="A50" s="186">
        <v>37</v>
      </c>
      <c r="B50" s="186">
        <v>38</v>
      </c>
      <c r="C50" s="283" t="s">
        <v>45</v>
      </c>
      <c r="D50" s="283" t="s">
        <v>3458</v>
      </c>
      <c r="E50" s="283" t="s">
        <v>3928</v>
      </c>
      <c r="F50" s="186" t="s">
        <v>3905</v>
      </c>
      <c r="G50" s="186" t="s">
        <v>57</v>
      </c>
      <c r="H50" s="186" t="s">
        <v>2395</v>
      </c>
      <c r="I50" s="186" t="s">
        <v>3911</v>
      </c>
      <c r="J50" s="186" t="s">
        <v>3929</v>
      </c>
      <c r="K50" s="186" t="s">
        <v>3635</v>
      </c>
      <c r="L50" s="284">
        <v>40</v>
      </c>
      <c r="M50" s="512" t="s">
        <v>4895</v>
      </c>
      <c r="N50" s="186"/>
      <c r="O50" s="186"/>
      <c r="P50" s="186"/>
      <c r="Q50" s="186"/>
      <c r="R50" s="186"/>
      <c r="S50" s="284" t="s">
        <v>50</v>
      </c>
      <c r="T50" s="284" t="s">
        <v>50</v>
      </c>
      <c r="U50" s="186"/>
      <c r="V50" s="285" t="s">
        <v>1803</v>
      </c>
      <c r="W50" s="286">
        <v>4000</v>
      </c>
    </row>
    <row r="51" spans="1:24" s="285" customFormat="1" ht="65.25">
      <c r="A51" s="186">
        <v>38</v>
      </c>
      <c r="B51" s="186">
        <v>38</v>
      </c>
      <c r="C51" s="283" t="s">
        <v>54</v>
      </c>
      <c r="D51" s="283" t="s">
        <v>3930</v>
      </c>
      <c r="E51" s="283" t="s">
        <v>1134</v>
      </c>
      <c r="F51" s="186" t="s">
        <v>3905</v>
      </c>
      <c r="G51" s="186" t="s">
        <v>57</v>
      </c>
      <c r="H51" s="186" t="s">
        <v>2395</v>
      </c>
      <c r="I51" s="186" t="s">
        <v>3911</v>
      </c>
      <c r="J51" s="186" t="s">
        <v>3931</v>
      </c>
      <c r="K51" s="186" t="s">
        <v>3643</v>
      </c>
      <c r="L51" s="284">
        <v>45</v>
      </c>
      <c r="M51" s="512" t="s">
        <v>4896</v>
      </c>
      <c r="N51" s="186"/>
      <c r="O51" s="186"/>
      <c r="P51" s="186"/>
      <c r="Q51" s="186"/>
      <c r="R51" s="186"/>
      <c r="S51" s="284" t="s">
        <v>50</v>
      </c>
      <c r="T51" s="284" t="s">
        <v>50</v>
      </c>
      <c r="U51" s="186"/>
      <c r="V51" s="285" t="s">
        <v>1803</v>
      </c>
      <c r="W51" s="286">
        <v>4000</v>
      </c>
    </row>
    <row r="52" spans="1:24" s="163" customFormat="1" ht="43.5">
      <c r="A52" s="185">
        <v>39</v>
      </c>
      <c r="B52" s="204">
        <v>23</v>
      </c>
      <c r="C52" s="294" t="s">
        <v>58</v>
      </c>
      <c r="D52" s="294" t="s">
        <v>3167</v>
      </c>
      <c r="E52" s="294" t="s">
        <v>3168</v>
      </c>
      <c r="F52" s="204" t="s">
        <v>3460</v>
      </c>
      <c r="G52" s="204" t="s">
        <v>57</v>
      </c>
      <c r="H52" s="204" t="s">
        <v>2121</v>
      </c>
      <c r="I52" s="204" t="s">
        <v>3169</v>
      </c>
      <c r="J52" s="204" t="s">
        <v>3170</v>
      </c>
      <c r="K52" s="186" t="s">
        <v>3625</v>
      </c>
      <c r="L52" s="284">
        <v>39</v>
      </c>
      <c r="M52" s="186"/>
      <c r="N52" s="204"/>
      <c r="O52" s="204"/>
      <c r="P52" s="204"/>
      <c r="Q52" s="204"/>
      <c r="R52" s="204"/>
      <c r="S52" s="295" t="s">
        <v>50</v>
      </c>
      <c r="T52" s="295" t="s">
        <v>50</v>
      </c>
      <c r="U52" s="204"/>
      <c r="V52" s="225" t="s">
        <v>1801</v>
      </c>
      <c r="W52" s="296">
        <v>4000</v>
      </c>
      <c r="X52" s="225" t="s">
        <v>3933</v>
      </c>
    </row>
    <row r="53" spans="1:24" s="285" customFormat="1" ht="43.5">
      <c r="A53" s="186">
        <v>40</v>
      </c>
      <c r="B53" s="186">
        <v>23</v>
      </c>
      <c r="C53" s="283" t="s">
        <v>58</v>
      </c>
      <c r="D53" s="283" t="s">
        <v>3205</v>
      </c>
      <c r="E53" s="283" t="s">
        <v>3934</v>
      </c>
      <c r="F53" s="186" t="s">
        <v>3460</v>
      </c>
      <c r="G53" s="186" t="s">
        <v>57</v>
      </c>
      <c r="H53" s="186" t="s">
        <v>2121</v>
      </c>
      <c r="I53" s="186" t="s">
        <v>3935</v>
      </c>
      <c r="J53" s="186" t="s">
        <v>3936</v>
      </c>
      <c r="K53" s="186" t="s">
        <v>3625</v>
      </c>
      <c r="L53" s="284">
        <v>41</v>
      </c>
      <c r="M53" s="512" t="s">
        <v>4897</v>
      </c>
      <c r="N53" s="186"/>
      <c r="O53" s="186"/>
      <c r="P53" s="186"/>
      <c r="Q53" s="186"/>
      <c r="R53" s="186"/>
      <c r="S53" s="295" t="s">
        <v>50</v>
      </c>
      <c r="T53" s="295" t="s">
        <v>50</v>
      </c>
      <c r="U53" s="186"/>
      <c r="V53" s="285" t="s">
        <v>1801</v>
      </c>
      <c r="W53" s="286">
        <v>4000</v>
      </c>
    </row>
    <row r="54" spans="1:24" s="285" customFormat="1" ht="43.5">
      <c r="A54" s="186">
        <v>41</v>
      </c>
      <c r="B54" s="186">
        <v>23</v>
      </c>
      <c r="C54" s="283" t="s">
        <v>58</v>
      </c>
      <c r="D54" s="283" t="s">
        <v>3937</v>
      </c>
      <c r="E54" s="283" t="s">
        <v>3938</v>
      </c>
      <c r="F54" s="186" t="s">
        <v>3460</v>
      </c>
      <c r="G54" s="186" t="s">
        <v>57</v>
      </c>
      <c r="H54" s="186" t="s">
        <v>2121</v>
      </c>
      <c r="I54" s="186" t="s">
        <v>3939</v>
      </c>
      <c r="J54" s="186" t="s">
        <v>3940</v>
      </c>
      <c r="K54" s="186" t="s">
        <v>3701</v>
      </c>
      <c r="L54" s="284">
        <v>49</v>
      </c>
      <c r="M54" s="512" t="s">
        <v>4898</v>
      </c>
      <c r="N54" s="186"/>
      <c r="O54" s="186"/>
      <c r="P54" s="186"/>
      <c r="Q54" s="186"/>
      <c r="R54" s="186"/>
      <c r="S54" s="295" t="s">
        <v>50</v>
      </c>
      <c r="T54" s="295" t="s">
        <v>50</v>
      </c>
      <c r="U54" s="186"/>
      <c r="V54" s="285" t="s">
        <v>1801</v>
      </c>
      <c r="W54" s="286">
        <v>4000</v>
      </c>
    </row>
    <row r="55" spans="1:24" s="285" customFormat="1" ht="43.5">
      <c r="A55" s="186">
        <v>42</v>
      </c>
      <c r="B55" s="186">
        <v>23</v>
      </c>
      <c r="C55" s="283" t="s">
        <v>54</v>
      </c>
      <c r="D55" s="283" t="s">
        <v>1679</v>
      </c>
      <c r="E55" s="283" t="s">
        <v>3941</v>
      </c>
      <c r="F55" s="186" t="s">
        <v>3460</v>
      </c>
      <c r="G55" s="186" t="s">
        <v>57</v>
      </c>
      <c r="H55" s="186" t="s">
        <v>2121</v>
      </c>
      <c r="I55" s="186" t="s">
        <v>3942</v>
      </c>
      <c r="J55" s="186" t="s">
        <v>3943</v>
      </c>
      <c r="K55" s="186" t="s">
        <v>3635</v>
      </c>
      <c r="L55" s="284">
        <v>43</v>
      </c>
      <c r="M55" s="186"/>
      <c r="N55" s="186"/>
      <c r="O55" s="186"/>
      <c r="P55" s="186"/>
      <c r="Q55" s="186"/>
      <c r="R55" s="186"/>
      <c r="S55" s="295" t="s">
        <v>50</v>
      </c>
      <c r="T55" s="295" t="s">
        <v>50</v>
      </c>
      <c r="U55" s="186"/>
      <c r="V55" s="285" t="s">
        <v>1801</v>
      </c>
      <c r="W55" s="286">
        <v>4000</v>
      </c>
    </row>
    <row r="56" spans="1:24" s="285" customFormat="1" ht="43.5">
      <c r="A56" s="186">
        <v>43</v>
      </c>
      <c r="B56" s="186">
        <v>23</v>
      </c>
      <c r="C56" s="283" t="s">
        <v>45</v>
      </c>
      <c r="D56" s="283" t="s">
        <v>3995</v>
      </c>
      <c r="E56" s="414" t="s">
        <v>4001</v>
      </c>
      <c r="F56" s="283" t="s">
        <v>3460</v>
      </c>
      <c r="G56" s="186" t="s">
        <v>57</v>
      </c>
      <c r="H56" s="186" t="s">
        <v>3996</v>
      </c>
      <c r="I56" s="186" t="s">
        <v>3997</v>
      </c>
      <c r="J56" s="186" t="s">
        <v>4000</v>
      </c>
      <c r="K56" s="186" t="s">
        <v>3625</v>
      </c>
      <c r="L56" s="284">
        <v>47</v>
      </c>
      <c r="M56" s="186"/>
      <c r="N56" s="186"/>
      <c r="O56" s="186"/>
      <c r="P56" s="186"/>
      <c r="Q56" s="186"/>
      <c r="R56" s="186"/>
      <c r="S56" s="295" t="s">
        <v>50</v>
      </c>
      <c r="T56" s="295" t="s">
        <v>50</v>
      </c>
      <c r="U56" s="186"/>
    </row>
    <row r="57" spans="1:24" s="285" customFormat="1" ht="43.5">
      <c r="A57" s="186">
        <v>44</v>
      </c>
      <c r="B57" s="186">
        <v>23</v>
      </c>
      <c r="C57" s="283" t="s">
        <v>45</v>
      </c>
      <c r="D57" s="283" t="s">
        <v>549</v>
      </c>
      <c r="E57" s="414" t="s">
        <v>3998</v>
      </c>
      <c r="F57" s="283" t="s">
        <v>3460</v>
      </c>
      <c r="G57" s="186" t="s">
        <v>57</v>
      </c>
      <c r="H57" s="186" t="s">
        <v>3996</v>
      </c>
      <c r="I57" s="186" t="s">
        <v>3999</v>
      </c>
      <c r="J57" s="186"/>
      <c r="K57" s="186" t="s">
        <v>3701</v>
      </c>
      <c r="L57" s="284">
        <v>55</v>
      </c>
      <c r="M57" s="186"/>
      <c r="N57" s="186"/>
      <c r="O57" s="186"/>
      <c r="P57" s="186"/>
      <c r="Q57" s="186"/>
      <c r="R57" s="186"/>
      <c r="S57" s="295" t="s">
        <v>50</v>
      </c>
      <c r="T57" s="295" t="s">
        <v>50</v>
      </c>
      <c r="U57" s="186"/>
    </row>
    <row r="58" spans="1:24" s="285" customFormat="1" ht="43.5">
      <c r="A58" s="186">
        <v>45</v>
      </c>
      <c r="B58" s="186">
        <v>23</v>
      </c>
      <c r="C58" s="283" t="s">
        <v>58</v>
      </c>
      <c r="D58" s="283" t="s">
        <v>4002</v>
      </c>
      <c r="E58" s="414" t="s">
        <v>4003</v>
      </c>
      <c r="F58" s="283" t="s">
        <v>3460</v>
      </c>
      <c r="G58" s="186" t="s">
        <v>57</v>
      </c>
      <c r="H58" s="186" t="s">
        <v>3996</v>
      </c>
      <c r="I58" s="186" t="s">
        <v>4004</v>
      </c>
      <c r="J58" s="186" t="s">
        <v>4005</v>
      </c>
      <c r="K58" s="186" t="s">
        <v>3640</v>
      </c>
      <c r="L58" s="284">
        <v>55</v>
      </c>
      <c r="M58" s="512" t="s">
        <v>4899</v>
      </c>
      <c r="N58" s="186"/>
      <c r="O58" s="186"/>
      <c r="P58" s="186"/>
      <c r="Q58" s="152"/>
      <c r="R58" s="152"/>
      <c r="S58" s="306" t="s">
        <v>50</v>
      </c>
      <c r="T58" s="306" t="s">
        <v>50</v>
      </c>
      <c r="U58" s="152"/>
    </row>
    <row r="59" spans="1:24" s="163" customFormat="1" ht="43.5">
      <c r="A59" s="434">
        <v>46</v>
      </c>
      <c r="B59" s="152">
        <v>13</v>
      </c>
      <c r="C59" s="382" t="s">
        <v>45</v>
      </c>
      <c r="D59" s="382" t="s">
        <v>2901</v>
      </c>
      <c r="E59" s="382" t="s">
        <v>2902</v>
      </c>
      <c r="F59" s="152" t="s">
        <v>250</v>
      </c>
      <c r="G59" s="152" t="s">
        <v>57</v>
      </c>
      <c r="H59" s="152" t="s">
        <v>2897</v>
      </c>
      <c r="I59" s="152" t="s">
        <v>2903</v>
      </c>
      <c r="J59" s="152" t="s">
        <v>3608</v>
      </c>
      <c r="K59" s="402" t="s">
        <v>3625</v>
      </c>
      <c r="L59" s="401">
        <v>48</v>
      </c>
      <c r="M59" s="402"/>
      <c r="N59" s="402"/>
      <c r="O59" s="402"/>
      <c r="P59" s="402"/>
      <c r="V59" s="163" t="s">
        <v>1801</v>
      </c>
      <c r="W59" s="220">
        <v>4000</v>
      </c>
    </row>
    <row r="61" spans="1:24">
      <c r="L61" s="46">
        <f>SUM(L7:L59)</f>
        <v>2146</v>
      </c>
    </row>
    <row r="62" spans="1:24">
      <c r="L62" s="46">
        <f>SUM(L61/46)</f>
        <v>46.652173913043477</v>
      </c>
      <c r="W62" s="416">
        <f>SUM(W7:W61)</f>
        <v>180000</v>
      </c>
    </row>
  </sheetData>
  <mergeCells count="20">
    <mergeCell ref="X43:Y43"/>
    <mergeCell ref="J5:J6"/>
    <mergeCell ref="Q5:S5"/>
    <mergeCell ref="T5:U5"/>
    <mergeCell ref="A1:U1"/>
    <mergeCell ref="A2:U2"/>
    <mergeCell ref="A3:U3"/>
    <mergeCell ref="A5:A6"/>
    <mergeCell ref="B5:B6"/>
    <mergeCell ref="C5:E6"/>
    <mergeCell ref="F5:F6"/>
    <mergeCell ref="G5:G6"/>
    <mergeCell ref="H5:H6"/>
    <mergeCell ref="I5:I6"/>
    <mergeCell ref="K5:K6"/>
    <mergeCell ref="L5:L6"/>
    <mergeCell ref="M5:M6"/>
    <mergeCell ref="N5:N6"/>
    <mergeCell ref="O5:O6"/>
    <mergeCell ref="P5:P6"/>
  </mergeCells>
  <hyperlinks>
    <hyperlink ref="M7" r:id="rId1"/>
    <hyperlink ref="M8" r:id="rId2"/>
    <hyperlink ref="M9" r:id="rId3"/>
    <hyperlink ref="M10" r:id="rId4"/>
    <hyperlink ref="M11" r:id="rId5"/>
    <hyperlink ref="M12" r:id="rId6"/>
    <hyperlink ref="M13" r:id="rId7"/>
    <hyperlink ref="M14" r:id="rId8"/>
    <hyperlink ref="M15" r:id="rId9"/>
    <hyperlink ref="M16" r:id="rId10"/>
    <hyperlink ref="M17" r:id="rId11"/>
    <hyperlink ref="M18" r:id="rId12"/>
    <hyperlink ref="M19" r:id="rId13"/>
    <hyperlink ref="M21" r:id="rId14"/>
    <hyperlink ref="M22" r:id="rId15"/>
    <hyperlink ref="M23" r:id="rId16"/>
    <hyperlink ref="M26" r:id="rId17"/>
    <hyperlink ref="M27" r:id="rId18"/>
    <hyperlink ref="M28" r:id="rId19"/>
    <hyperlink ref="M29" r:id="rId20"/>
    <hyperlink ref="M30" r:id="rId21"/>
    <hyperlink ref="M31" r:id="rId22"/>
    <hyperlink ref="M32" r:id="rId23"/>
    <hyperlink ref="M33" r:id="rId24"/>
    <hyperlink ref="M34" r:id="rId25"/>
    <hyperlink ref="M36" r:id="rId26"/>
    <hyperlink ref="M43" r:id="rId27"/>
    <hyperlink ref="M44" r:id="rId28"/>
    <hyperlink ref="M46" r:id="rId29"/>
    <hyperlink ref="M48" r:id="rId30"/>
    <hyperlink ref="M49" r:id="rId31"/>
    <hyperlink ref="M50" r:id="rId32"/>
    <hyperlink ref="M51" r:id="rId33"/>
    <hyperlink ref="M53" r:id="rId34"/>
    <hyperlink ref="M54" r:id="rId35"/>
    <hyperlink ref="M58" r:id="rId36"/>
  </hyperlink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37"/>
  <headerFooter>
    <oddHeader>หน้าที่ &amp;P จาก &amp;N</oddHeader>
    <oddFooter>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A100"/>
  <sheetViews>
    <sheetView topLeftCell="A52" zoomScale="95" zoomScaleNormal="95" workbookViewId="0">
      <selection activeCell="B226" sqref="B226:R227"/>
    </sheetView>
  </sheetViews>
  <sheetFormatPr defaultRowHeight="21.75"/>
  <cols>
    <col min="1" max="1" width="4" style="46" customWidth="1"/>
    <col min="2" max="2" width="4.75" style="46" customWidth="1"/>
    <col min="3" max="3" width="6.5" style="46" customWidth="1"/>
    <col min="4" max="4" width="9" style="46"/>
    <col min="5" max="5" width="9" style="46" customWidth="1"/>
    <col min="6" max="6" width="14.5" style="46" customWidth="1"/>
    <col min="7" max="7" width="7.25" style="46" customWidth="1"/>
    <col min="8" max="8" width="12.625" style="46" customWidth="1"/>
    <col min="9" max="9" width="24.125" style="46" customWidth="1"/>
    <col min="10" max="10" width="10.625" style="46" customWidth="1"/>
    <col min="11" max="11" width="11.125" style="46" customWidth="1"/>
    <col min="12" max="12" width="5.125" style="46" customWidth="1"/>
    <col min="13" max="13" width="17.75" style="46" customWidth="1"/>
    <col min="14" max="14" width="12.75" style="46" hidden="1" customWidth="1"/>
    <col min="15" max="15" width="14.125" style="46" hidden="1" customWidth="1"/>
    <col min="16" max="16" width="12" style="46" hidden="1" customWidth="1"/>
    <col min="17" max="17" width="5.75" style="46" customWidth="1"/>
    <col min="18" max="18" width="6.75" style="46" customWidth="1"/>
    <col min="19" max="20" width="6" style="46" customWidth="1"/>
    <col min="21" max="21" width="5.875" style="46" customWidth="1"/>
    <col min="22" max="25" width="9" style="46" customWidth="1"/>
    <col min="26" max="16384" width="9" style="46"/>
  </cols>
  <sheetData>
    <row r="1" spans="1:27">
      <c r="A1" s="574" t="s">
        <v>1847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</row>
    <row r="2" spans="1:27">
      <c r="A2" s="574" t="s">
        <v>3504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</row>
    <row r="3" spans="1:27">
      <c r="A3" s="574" t="s">
        <v>1848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</row>
    <row r="5" spans="1:27" s="467" customFormat="1" ht="21">
      <c r="A5" s="599" t="s">
        <v>1849</v>
      </c>
      <c r="B5" s="599" t="s">
        <v>182</v>
      </c>
      <c r="C5" s="581" t="s">
        <v>34</v>
      </c>
      <c r="D5" s="581"/>
      <c r="E5" s="581"/>
      <c r="F5" s="599" t="s">
        <v>1558</v>
      </c>
      <c r="G5" s="600" t="s">
        <v>35</v>
      </c>
      <c r="H5" s="599" t="s">
        <v>36</v>
      </c>
      <c r="I5" s="599" t="s">
        <v>1850</v>
      </c>
      <c r="J5" s="600" t="s">
        <v>1851</v>
      </c>
      <c r="K5" s="586" t="s">
        <v>4088</v>
      </c>
      <c r="L5" s="586" t="s">
        <v>2442</v>
      </c>
      <c r="M5" s="586" t="s">
        <v>3600</v>
      </c>
      <c r="N5" s="586" t="s">
        <v>3601</v>
      </c>
      <c r="O5" s="586" t="s">
        <v>2443</v>
      </c>
      <c r="P5" s="586" t="s">
        <v>140</v>
      </c>
      <c r="Q5" s="602" t="s">
        <v>38</v>
      </c>
      <c r="R5" s="602"/>
      <c r="S5" s="602"/>
      <c r="T5" s="602" t="s">
        <v>1852</v>
      </c>
      <c r="U5" s="602"/>
    </row>
    <row r="6" spans="1:27" s="470" customFormat="1" ht="53.25" customHeight="1">
      <c r="A6" s="599"/>
      <c r="B6" s="599"/>
      <c r="C6" s="584"/>
      <c r="D6" s="584"/>
      <c r="E6" s="584"/>
      <c r="F6" s="599"/>
      <c r="G6" s="600"/>
      <c r="H6" s="599"/>
      <c r="I6" s="599"/>
      <c r="J6" s="600"/>
      <c r="K6" s="587"/>
      <c r="L6" s="587"/>
      <c r="M6" s="587"/>
      <c r="N6" s="587"/>
      <c r="O6" s="587"/>
      <c r="P6" s="587"/>
      <c r="Q6" s="468" t="s">
        <v>39</v>
      </c>
      <c r="R6" s="468" t="s">
        <v>1853</v>
      </c>
      <c r="S6" s="468" t="s">
        <v>41</v>
      </c>
      <c r="T6" s="468" t="s">
        <v>43</v>
      </c>
      <c r="U6" s="469" t="s">
        <v>44</v>
      </c>
    </row>
    <row r="7" spans="1:27" s="225" customFormat="1" ht="43.5">
      <c r="A7" s="196">
        <v>1</v>
      </c>
      <c r="B7" s="204">
        <v>23</v>
      </c>
      <c r="C7" s="294" t="s">
        <v>58</v>
      </c>
      <c r="D7" s="294" t="s">
        <v>3232</v>
      </c>
      <c r="E7" s="294" t="s">
        <v>2120</v>
      </c>
      <c r="F7" s="204" t="s">
        <v>3128</v>
      </c>
      <c r="G7" s="204" t="s">
        <v>57</v>
      </c>
      <c r="H7" s="204" t="s">
        <v>990</v>
      </c>
      <c r="I7" s="204" t="s">
        <v>3233</v>
      </c>
      <c r="J7" s="204" t="s">
        <v>3234</v>
      </c>
      <c r="K7" s="186" t="s">
        <v>3633</v>
      </c>
      <c r="L7" s="186">
        <v>43</v>
      </c>
      <c r="M7" s="513" t="s">
        <v>4963</v>
      </c>
      <c r="N7" s="204"/>
      <c r="O7" s="204"/>
      <c r="P7" s="204"/>
      <c r="Q7" s="204"/>
      <c r="R7" s="204"/>
      <c r="S7" s="295" t="s">
        <v>50</v>
      </c>
      <c r="T7" s="295" t="s">
        <v>50</v>
      </c>
      <c r="U7" s="204"/>
      <c r="V7" s="225" t="s">
        <v>1801</v>
      </c>
      <c r="W7" s="296">
        <v>4000</v>
      </c>
      <c r="X7" s="225" t="s">
        <v>3496</v>
      </c>
    </row>
    <row r="8" spans="1:27" s="225" customFormat="1" ht="43.5">
      <c r="A8" s="204">
        <v>2</v>
      </c>
      <c r="B8" s="204">
        <v>13</v>
      </c>
      <c r="C8" s="294" t="s">
        <v>54</v>
      </c>
      <c r="D8" s="294" t="s">
        <v>2909</v>
      </c>
      <c r="E8" s="294" t="s">
        <v>2910</v>
      </c>
      <c r="F8" s="204" t="s">
        <v>250</v>
      </c>
      <c r="G8" s="204" t="s">
        <v>57</v>
      </c>
      <c r="H8" s="204" t="s">
        <v>268</v>
      </c>
      <c r="I8" s="204" t="s">
        <v>2911</v>
      </c>
      <c r="J8" s="204" t="s">
        <v>3526</v>
      </c>
      <c r="K8" s="186" t="s">
        <v>3633</v>
      </c>
      <c r="L8" s="186">
        <v>51</v>
      </c>
      <c r="M8" s="186"/>
      <c r="N8" s="204"/>
      <c r="O8" s="204"/>
      <c r="P8" s="204"/>
      <c r="Q8" s="204"/>
      <c r="R8" s="204"/>
      <c r="S8" s="295" t="s">
        <v>50</v>
      </c>
      <c r="T8" s="295" t="s">
        <v>50</v>
      </c>
      <c r="U8" s="204"/>
      <c r="V8" s="225" t="s">
        <v>1801</v>
      </c>
      <c r="W8" s="296">
        <v>4000</v>
      </c>
      <c r="X8" s="225" t="s">
        <v>3528</v>
      </c>
    </row>
    <row r="9" spans="1:27" s="225" customFormat="1" ht="43.5">
      <c r="A9" s="204">
        <v>3</v>
      </c>
      <c r="B9" s="204">
        <v>13</v>
      </c>
      <c r="C9" s="294" t="s">
        <v>58</v>
      </c>
      <c r="D9" s="294" t="s">
        <v>1240</v>
      </c>
      <c r="E9" s="294" t="s">
        <v>2904</v>
      </c>
      <c r="F9" s="204" t="s">
        <v>250</v>
      </c>
      <c r="G9" s="204" t="s">
        <v>57</v>
      </c>
      <c r="H9" s="204" t="s">
        <v>268</v>
      </c>
      <c r="I9" s="204" t="s">
        <v>2905</v>
      </c>
      <c r="J9" s="204" t="s">
        <v>3529</v>
      </c>
      <c r="K9" s="186" t="s">
        <v>3651</v>
      </c>
      <c r="L9" s="186">
        <v>50</v>
      </c>
      <c r="M9" s="186"/>
      <c r="N9" s="204"/>
      <c r="O9" s="204"/>
      <c r="P9" s="204"/>
      <c r="Q9" s="204"/>
      <c r="R9" s="204"/>
      <c r="S9" s="295" t="s">
        <v>50</v>
      </c>
      <c r="T9" s="295" t="s">
        <v>50</v>
      </c>
      <c r="U9" s="204"/>
      <c r="V9" s="225" t="s">
        <v>1801</v>
      </c>
      <c r="W9" s="296">
        <v>4000</v>
      </c>
      <c r="X9" s="225" t="s">
        <v>3530</v>
      </c>
    </row>
    <row r="10" spans="1:27" s="225" customFormat="1" ht="43.5">
      <c r="A10" s="204">
        <v>4</v>
      </c>
      <c r="B10" s="204">
        <v>13</v>
      </c>
      <c r="C10" s="294" t="s">
        <v>58</v>
      </c>
      <c r="D10" s="294" t="s">
        <v>854</v>
      </c>
      <c r="E10" s="294" t="s">
        <v>2915</v>
      </c>
      <c r="F10" s="204" t="s">
        <v>250</v>
      </c>
      <c r="G10" s="204" t="s">
        <v>57</v>
      </c>
      <c r="H10" s="204" t="s">
        <v>268</v>
      </c>
      <c r="I10" s="204" t="s">
        <v>2916</v>
      </c>
      <c r="J10" s="204" t="s">
        <v>3533</v>
      </c>
      <c r="K10" s="186" t="s">
        <v>3640</v>
      </c>
      <c r="L10" s="186">
        <v>43</v>
      </c>
      <c r="M10" s="514" t="s">
        <v>4964</v>
      </c>
      <c r="N10" s="204"/>
      <c r="O10" s="204"/>
      <c r="P10" s="204"/>
      <c r="Q10" s="204"/>
      <c r="R10" s="204"/>
      <c r="S10" s="295" t="s">
        <v>50</v>
      </c>
      <c r="T10" s="295" t="s">
        <v>50</v>
      </c>
      <c r="U10" s="204"/>
      <c r="V10" s="225" t="s">
        <v>1801</v>
      </c>
      <c r="W10" s="296">
        <v>4000</v>
      </c>
      <c r="X10" s="225" t="s">
        <v>3534</v>
      </c>
    </row>
    <row r="11" spans="1:27" s="225" customFormat="1" ht="43.5">
      <c r="A11" s="204">
        <v>5</v>
      </c>
      <c r="B11" s="204">
        <v>13</v>
      </c>
      <c r="C11" s="294" t="s">
        <v>58</v>
      </c>
      <c r="D11" s="294" t="s">
        <v>2912</v>
      </c>
      <c r="E11" s="294" t="s">
        <v>2913</v>
      </c>
      <c r="F11" s="204" t="s">
        <v>250</v>
      </c>
      <c r="G11" s="204" t="s">
        <v>57</v>
      </c>
      <c r="H11" s="204" t="s">
        <v>268</v>
      </c>
      <c r="I11" s="204" t="s">
        <v>2914</v>
      </c>
      <c r="J11" s="204" t="s">
        <v>3535</v>
      </c>
      <c r="K11" s="186" t="s">
        <v>3633</v>
      </c>
      <c r="L11" s="186">
        <v>43</v>
      </c>
      <c r="M11" s="186" t="s">
        <v>4965</v>
      </c>
      <c r="N11" s="204"/>
      <c r="O11" s="204"/>
      <c r="P11" s="204"/>
      <c r="Q11" s="204"/>
      <c r="R11" s="204"/>
      <c r="S11" s="295" t="s">
        <v>50</v>
      </c>
      <c r="T11" s="295" t="s">
        <v>50</v>
      </c>
      <c r="U11" s="204"/>
      <c r="V11" s="225" t="s">
        <v>1801</v>
      </c>
      <c r="W11" s="296">
        <v>4000</v>
      </c>
      <c r="X11" s="225" t="s">
        <v>3538</v>
      </c>
    </row>
    <row r="12" spans="1:27" s="225" customFormat="1" ht="43.5">
      <c r="A12" s="204">
        <v>6</v>
      </c>
      <c r="B12" s="204">
        <v>13</v>
      </c>
      <c r="C12" s="294" t="s">
        <v>54</v>
      </c>
      <c r="D12" s="294" t="s">
        <v>2906</v>
      </c>
      <c r="E12" s="294" t="s">
        <v>2907</v>
      </c>
      <c r="F12" s="204" t="s">
        <v>250</v>
      </c>
      <c r="G12" s="204" t="s">
        <v>57</v>
      </c>
      <c r="H12" s="204" t="s">
        <v>268</v>
      </c>
      <c r="I12" s="204" t="s">
        <v>2908</v>
      </c>
      <c r="J12" s="204" t="s">
        <v>3536</v>
      </c>
      <c r="K12" s="186" t="s">
        <v>3643</v>
      </c>
      <c r="L12" s="186">
        <v>43</v>
      </c>
      <c r="M12" s="186" t="s">
        <v>4966</v>
      </c>
      <c r="N12" s="204"/>
      <c r="O12" s="204"/>
      <c r="P12" s="204"/>
      <c r="Q12" s="204"/>
      <c r="R12" s="204"/>
      <c r="S12" s="295" t="s">
        <v>50</v>
      </c>
      <c r="T12" s="295" t="s">
        <v>50</v>
      </c>
      <c r="U12" s="204"/>
      <c r="V12" s="225" t="s">
        <v>1801</v>
      </c>
      <c r="W12" s="296">
        <v>4000</v>
      </c>
      <c r="X12" s="225" t="s">
        <v>3537</v>
      </c>
    </row>
    <row r="13" spans="1:27" s="225" customFormat="1" ht="43.5">
      <c r="A13" s="204"/>
      <c r="B13" s="204">
        <v>13</v>
      </c>
      <c r="C13" s="294" t="s">
        <v>45</v>
      </c>
      <c r="D13" s="294" t="s">
        <v>2901</v>
      </c>
      <c r="E13" s="294" t="s">
        <v>2902</v>
      </c>
      <c r="F13" s="204" t="s">
        <v>250</v>
      </c>
      <c r="G13" s="204" t="s">
        <v>57</v>
      </c>
      <c r="H13" s="204" t="s">
        <v>2897</v>
      </c>
      <c r="I13" s="204" t="s">
        <v>2903</v>
      </c>
      <c r="J13" s="204" t="s">
        <v>3608</v>
      </c>
      <c r="K13" s="204"/>
      <c r="L13" s="204"/>
      <c r="M13" s="204"/>
      <c r="N13" s="204"/>
      <c r="O13" s="204"/>
      <c r="P13" s="204"/>
      <c r="Q13" s="204"/>
      <c r="R13" s="204"/>
      <c r="S13" s="295" t="s">
        <v>50</v>
      </c>
      <c r="T13" s="295" t="s">
        <v>50</v>
      </c>
      <c r="U13" s="204"/>
      <c r="V13" s="225" t="s">
        <v>1801</v>
      </c>
      <c r="W13" s="296"/>
      <c r="X13" s="225" t="s">
        <v>3609</v>
      </c>
      <c r="Y13" s="225" t="s">
        <v>4007</v>
      </c>
      <c r="Z13" s="225" t="s">
        <v>3865</v>
      </c>
      <c r="AA13" s="225">
        <v>4000</v>
      </c>
    </row>
    <row r="14" spans="1:27" s="225" customFormat="1" ht="43.5">
      <c r="A14" s="204">
        <v>7</v>
      </c>
      <c r="B14" s="204">
        <v>23</v>
      </c>
      <c r="C14" s="294" t="s">
        <v>58</v>
      </c>
      <c r="D14" s="294" t="s">
        <v>2499</v>
      </c>
      <c r="E14" s="294" t="s">
        <v>3235</v>
      </c>
      <c r="F14" s="204" t="s">
        <v>3128</v>
      </c>
      <c r="G14" s="204" t="s">
        <v>57</v>
      </c>
      <c r="H14" s="204" t="s">
        <v>2073</v>
      </c>
      <c r="I14" s="204" t="s">
        <v>3236</v>
      </c>
      <c r="J14" s="204" t="s">
        <v>3237</v>
      </c>
      <c r="K14" s="186" t="s">
        <v>3633</v>
      </c>
      <c r="L14" s="186">
        <v>37</v>
      </c>
      <c r="M14" s="186" t="s">
        <v>4967</v>
      </c>
      <c r="N14" s="204"/>
      <c r="O14" s="204"/>
      <c r="P14" s="204"/>
      <c r="Q14" s="204"/>
      <c r="R14" s="204"/>
      <c r="S14" s="295" t="s">
        <v>50</v>
      </c>
      <c r="T14" s="295" t="s">
        <v>50</v>
      </c>
      <c r="U14" s="204"/>
      <c r="V14" s="225" t="s">
        <v>1801</v>
      </c>
      <c r="W14" s="296">
        <v>4000</v>
      </c>
      <c r="X14" s="225" t="s">
        <v>3617</v>
      </c>
    </row>
    <row r="15" spans="1:27" s="225" customFormat="1" ht="43.5">
      <c r="A15" s="204">
        <v>8</v>
      </c>
      <c r="B15" s="204">
        <v>12</v>
      </c>
      <c r="C15" s="294" t="s">
        <v>45</v>
      </c>
      <c r="D15" s="294" t="s">
        <v>2770</v>
      </c>
      <c r="E15" s="294" t="s">
        <v>2771</v>
      </c>
      <c r="F15" s="204" t="s">
        <v>164</v>
      </c>
      <c r="G15" s="204" t="s">
        <v>57</v>
      </c>
      <c r="H15" s="204" t="s">
        <v>2772</v>
      </c>
      <c r="I15" s="204" t="s">
        <v>2773</v>
      </c>
      <c r="J15" s="204" t="s">
        <v>2774</v>
      </c>
      <c r="K15" s="186" t="s">
        <v>3633</v>
      </c>
      <c r="L15" s="186">
        <v>50</v>
      </c>
      <c r="M15" s="186" t="s">
        <v>4968</v>
      </c>
      <c r="N15" s="204"/>
      <c r="O15" s="204"/>
      <c r="P15" s="204"/>
      <c r="Q15" s="204"/>
      <c r="R15" s="204"/>
      <c r="S15" s="295" t="s">
        <v>50</v>
      </c>
      <c r="T15" s="295" t="s">
        <v>50</v>
      </c>
      <c r="U15" s="204"/>
      <c r="V15" s="225" t="s">
        <v>1801</v>
      </c>
      <c r="W15" s="296">
        <v>4000</v>
      </c>
      <c r="X15" s="225" t="s">
        <v>3622</v>
      </c>
    </row>
    <row r="16" spans="1:27" s="225" customFormat="1" ht="40.5" customHeight="1">
      <c r="A16" s="204">
        <v>9</v>
      </c>
      <c r="B16" s="204">
        <v>12</v>
      </c>
      <c r="C16" s="294" t="s">
        <v>58</v>
      </c>
      <c r="D16" s="294" t="s">
        <v>2819</v>
      </c>
      <c r="E16" s="294" t="s">
        <v>2771</v>
      </c>
      <c r="F16" s="204" t="s">
        <v>164</v>
      </c>
      <c r="G16" s="204" t="s">
        <v>57</v>
      </c>
      <c r="H16" s="204" t="s">
        <v>2820</v>
      </c>
      <c r="I16" s="204" t="s">
        <v>2773</v>
      </c>
      <c r="J16" s="204" t="s">
        <v>2821</v>
      </c>
      <c r="K16" s="186" t="s">
        <v>3643</v>
      </c>
      <c r="L16" s="186">
        <v>42</v>
      </c>
      <c r="M16" s="186" t="s">
        <v>4969</v>
      </c>
      <c r="N16" s="204"/>
      <c r="O16" s="204"/>
      <c r="P16" s="204"/>
      <c r="Q16" s="204"/>
      <c r="R16" s="204"/>
      <c r="S16" s="295" t="s">
        <v>50</v>
      </c>
      <c r="T16" s="295" t="s">
        <v>50</v>
      </c>
      <c r="U16" s="204"/>
      <c r="V16" s="225" t="s">
        <v>1801</v>
      </c>
      <c r="W16" s="296">
        <v>4000</v>
      </c>
      <c r="X16" s="225" t="s">
        <v>3623</v>
      </c>
    </row>
    <row r="17" spans="1:27" s="225" customFormat="1" ht="43.5">
      <c r="A17" s="204">
        <v>10</v>
      </c>
      <c r="B17" s="204">
        <v>12</v>
      </c>
      <c r="C17" s="294" t="s">
        <v>54</v>
      </c>
      <c r="D17" s="294" t="s">
        <v>2822</v>
      </c>
      <c r="E17" s="294" t="s">
        <v>2823</v>
      </c>
      <c r="F17" s="204" t="s">
        <v>164</v>
      </c>
      <c r="G17" s="204" t="s">
        <v>57</v>
      </c>
      <c r="H17" s="204" t="s">
        <v>2820</v>
      </c>
      <c r="I17" s="204" t="s">
        <v>2824</v>
      </c>
      <c r="J17" s="204" t="s">
        <v>2825</v>
      </c>
      <c r="K17" s="186" t="s">
        <v>3633</v>
      </c>
      <c r="L17" s="186">
        <v>45</v>
      </c>
      <c r="M17" s="186"/>
      <c r="N17" s="204"/>
      <c r="O17" s="204"/>
      <c r="P17" s="204"/>
      <c r="Q17" s="204"/>
      <c r="R17" s="204"/>
      <c r="S17" s="295" t="s">
        <v>50</v>
      </c>
      <c r="T17" s="295" t="s">
        <v>50</v>
      </c>
      <c r="U17" s="204"/>
      <c r="V17" s="225" t="s">
        <v>1801</v>
      </c>
      <c r="W17" s="296">
        <v>4000</v>
      </c>
      <c r="X17" s="225" t="s">
        <v>3624</v>
      </c>
    </row>
    <row r="18" spans="1:27" s="225" customFormat="1" ht="43.5">
      <c r="A18" s="204">
        <v>11</v>
      </c>
      <c r="B18" s="204">
        <v>13</v>
      </c>
      <c r="C18" s="294" t="s">
        <v>58</v>
      </c>
      <c r="D18" s="294" t="s">
        <v>2298</v>
      </c>
      <c r="E18" s="294" t="s">
        <v>2917</v>
      </c>
      <c r="F18" s="204" t="s">
        <v>250</v>
      </c>
      <c r="G18" s="204" t="s">
        <v>57</v>
      </c>
      <c r="H18" s="204" t="s">
        <v>2918</v>
      </c>
      <c r="I18" s="204"/>
      <c r="J18" s="204" t="s">
        <v>2919</v>
      </c>
      <c r="K18" s="186" t="s">
        <v>3638</v>
      </c>
      <c r="L18" s="186">
        <v>50</v>
      </c>
      <c r="M18" s="186"/>
      <c r="N18" s="204"/>
      <c r="O18" s="204"/>
      <c r="P18" s="204"/>
      <c r="Q18" s="204"/>
      <c r="R18" s="204"/>
      <c r="S18" s="295" t="s">
        <v>50</v>
      </c>
      <c r="T18" s="295" t="s">
        <v>50</v>
      </c>
      <c r="U18" s="204"/>
      <c r="V18" s="225" t="s">
        <v>1801</v>
      </c>
      <c r="W18" s="296">
        <v>4000</v>
      </c>
      <c r="X18" s="225" t="s">
        <v>3837</v>
      </c>
    </row>
    <row r="19" spans="1:27" s="225" customFormat="1" ht="43.5">
      <c r="A19" s="204">
        <v>12</v>
      </c>
      <c r="B19" s="204">
        <v>13</v>
      </c>
      <c r="C19" s="294" t="s">
        <v>45</v>
      </c>
      <c r="D19" s="294" t="s">
        <v>2920</v>
      </c>
      <c r="E19" s="294" t="s">
        <v>1403</v>
      </c>
      <c r="F19" s="204" t="s">
        <v>250</v>
      </c>
      <c r="G19" s="204" t="s">
        <v>57</v>
      </c>
      <c r="H19" s="204" t="s">
        <v>2918</v>
      </c>
      <c r="I19" s="204" t="s">
        <v>2921</v>
      </c>
      <c r="J19" s="204" t="s">
        <v>3836</v>
      </c>
      <c r="K19" s="186" t="s">
        <v>4618</v>
      </c>
      <c r="L19" s="186">
        <v>48</v>
      </c>
      <c r="M19" s="186" t="s">
        <v>4970</v>
      </c>
      <c r="N19" s="204"/>
      <c r="O19" s="204"/>
      <c r="P19" s="204"/>
      <c r="Q19" s="204"/>
      <c r="R19" s="204"/>
      <c r="S19" s="295" t="s">
        <v>50</v>
      </c>
      <c r="T19" s="295" t="s">
        <v>50</v>
      </c>
      <c r="U19" s="204"/>
      <c r="V19" s="225" t="s">
        <v>1801</v>
      </c>
      <c r="W19" s="296">
        <v>4000</v>
      </c>
      <c r="X19" s="225" t="s">
        <v>3838</v>
      </c>
    </row>
    <row r="20" spans="1:27" s="225" customFormat="1" ht="43.5">
      <c r="A20" s="204">
        <v>13</v>
      </c>
      <c r="B20" s="204">
        <v>23</v>
      </c>
      <c r="C20" s="294" t="s">
        <v>58</v>
      </c>
      <c r="D20" s="294" t="s">
        <v>3126</v>
      </c>
      <c r="E20" s="294" t="s">
        <v>3127</v>
      </c>
      <c r="F20" s="204" t="s">
        <v>3128</v>
      </c>
      <c r="G20" s="204" t="s">
        <v>57</v>
      </c>
      <c r="H20" s="204" t="s">
        <v>3129</v>
      </c>
      <c r="I20" s="204" t="s">
        <v>3130</v>
      </c>
      <c r="J20" s="204" t="s">
        <v>3131</v>
      </c>
      <c r="K20" s="186" t="s">
        <v>3633</v>
      </c>
      <c r="L20" s="186">
        <v>52</v>
      </c>
      <c r="M20" s="186" t="s">
        <v>4971</v>
      </c>
      <c r="N20" s="204"/>
      <c r="O20" s="204"/>
      <c r="P20" s="204"/>
      <c r="Q20" s="204"/>
      <c r="R20" s="204"/>
      <c r="S20" s="295" t="s">
        <v>50</v>
      </c>
      <c r="T20" s="295" t="s">
        <v>50</v>
      </c>
      <c r="U20" s="204"/>
      <c r="V20" s="225" t="s">
        <v>1801</v>
      </c>
      <c r="W20" s="296">
        <v>4000</v>
      </c>
      <c r="X20" s="225" t="s">
        <v>3839</v>
      </c>
    </row>
    <row r="21" spans="1:27" s="225" customFormat="1" ht="43.5">
      <c r="A21" s="204">
        <v>14</v>
      </c>
      <c r="B21" s="204">
        <v>23</v>
      </c>
      <c r="C21" s="294" t="s">
        <v>58</v>
      </c>
      <c r="D21" s="294" t="s">
        <v>3132</v>
      </c>
      <c r="E21" s="294" t="s">
        <v>3133</v>
      </c>
      <c r="F21" s="204" t="s">
        <v>3128</v>
      </c>
      <c r="G21" s="204" t="s">
        <v>57</v>
      </c>
      <c r="H21" s="204" t="s">
        <v>3129</v>
      </c>
      <c r="I21" s="204" t="s">
        <v>3134</v>
      </c>
      <c r="J21" s="204" t="s">
        <v>3135</v>
      </c>
      <c r="K21" s="186" t="s">
        <v>3633</v>
      </c>
      <c r="L21" s="186">
        <v>41</v>
      </c>
      <c r="M21" s="186" t="s">
        <v>4972</v>
      </c>
      <c r="N21" s="204"/>
      <c r="O21" s="204"/>
      <c r="P21" s="204"/>
      <c r="Q21" s="204"/>
      <c r="R21" s="204"/>
      <c r="S21" s="295" t="s">
        <v>50</v>
      </c>
      <c r="T21" s="295" t="s">
        <v>50</v>
      </c>
      <c r="U21" s="204"/>
      <c r="V21" s="225" t="s">
        <v>1801</v>
      </c>
      <c r="W21" s="296">
        <v>4000</v>
      </c>
      <c r="X21" s="225" t="s">
        <v>3840</v>
      </c>
    </row>
    <row r="22" spans="1:27" s="225" customFormat="1" ht="43.5">
      <c r="A22" s="204"/>
      <c r="B22" s="204">
        <v>19</v>
      </c>
      <c r="C22" s="294" t="s">
        <v>58</v>
      </c>
      <c r="D22" s="294" t="s">
        <v>3053</v>
      </c>
      <c r="E22" s="294" t="s">
        <v>3054</v>
      </c>
      <c r="F22" s="204" t="s">
        <v>26</v>
      </c>
      <c r="G22" s="204" t="s">
        <v>57</v>
      </c>
      <c r="H22" s="204" t="s">
        <v>3059</v>
      </c>
      <c r="I22" s="204" t="s">
        <v>3055</v>
      </c>
      <c r="J22" s="204" t="s">
        <v>3056</v>
      </c>
      <c r="K22" s="204"/>
      <c r="L22" s="204"/>
      <c r="M22" s="204"/>
      <c r="N22" s="204"/>
      <c r="O22" s="204"/>
      <c r="P22" s="204"/>
      <c r="Q22" s="204"/>
      <c r="R22" s="204"/>
      <c r="S22" s="295" t="s">
        <v>50</v>
      </c>
      <c r="T22" s="295" t="s">
        <v>50</v>
      </c>
      <c r="U22" s="204"/>
      <c r="V22" s="225" t="s">
        <v>1801</v>
      </c>
      <c r="W22" s="296"/>
      <c r="X22" s="225" t="s">
        <v>3842</v>
      </c>
      <c r="Y22" s="225" t="s">
        <v>3804</v>
      </c>
      <c r="Z22" s="225" t="s">
        <v>3865</v>
      </c>
      <c r="AA22" s="225">
        <v>4000</v>
      </c>
    </row>
    <row r="23" spans="1:27" s="225" customFormat="1" ht="43.5">
      <c r="A23" s="204"/>
      <c r="B23" s="204">
        <v>19</v>
      </c>
      <c r="C23" s="294" t="s">
        <v>58</v>
      </c>
      <c r="D23" s="294" t="s">
        <v>3057</v>
      </c>
      <c r="E23" s="294" t="s">
        <v>3058</v>
      </c>
      <c r="F23" s="204" t="s">
        <v>26</v>
      </c>
      <c r="G23" s="204" t="s">
        <v>57</v>
      </c>
      <c r="H23" s="204" t="s">
        <v>3059</v>
      </c>
      <c r="I23" s="204" t="s">
        <v>3060</v>
      </c>
      <c r="J23" s="204" t="s">
        <v>3061</v>
      </c>
      <c r="K23" s="204"/>
      <c r="L23" s="204"/>
      <c r="M23" s="204"/>
      <c r="N23" s="204"/>
      <c r="O23" s="204"/>
      <c r="P23" s="204"/>
      <c r="Q23" s="204"/>
      <c r="R23" s="204"/>
      <c r="S23" s="295" t="s">
        <v>50</v>
      </c>
      <c r="T23" s="295" t="s">
        <v>50</v>
      </c>
      <c r="U23" s="204"/>
      <c r="V23" s="225" t="s">
        <v>1801</v>
      </c>
      <c r="W23" s="296"/>
      <c r="X23" s="225" t="s">
        <v>3843</v>
      </c>
      <c r="Y23" s="473" t="s">
        <v>4089</v>
      </c>
      <c r="Z23" s="225" t="s">
        <v>3804</v>
      </c>
      <c r="AA23" s="225">
        <v>4000</v>
      </c>
    </row>
    <row r="24" spans="1:27" s="225" customFormat="1" ht="43.5">
      <c r="A24" s="204"/>
      <c r="B24" s="204">
        <v>19</v>
      </c>
      <c r="C24" s="294" t="s">
        <v>58</v>
      </c>
      <c r="D24" s="294" t="s">
        <v>2736</v>
      </c>
      <c r="E24" s="294" t="s">
        <v>3062</v>
      </c>
      <c r="F24" s="204" t="s">
        <v>26</v>
      </c>
      <c r="G24" s="204" t="s">
        <v>57</v>
      </c>
      <c r="H24" s="204" t="s">
        <v>3059</v>
      </c>
      <c r="I24" s="204" t="s">
        <v>3063</v>
      </c>
      <c r="J24" s="204" t="s">
        <v>3064</v>
      </c>
      <c r="K24" s="204"/>
      <c r="L24" s="204"/>
      <c r="M24" s="204"/>
      <c r="N24" s="204"/>
      <c r="O24" s="204"/>
      <c r="P24" s="204"/>
      <c r="Q24" s="204"/>
      <c r="R24" s="204"/>
      <c r="S24" s="295" t="s">
        <v>50</v>
      </c>
      <c r="T24" s="295" t="s">
        <v>50</v>
      </c>
      <c r="U24" s="204"/>
      <c r="V24" s="225" t="s">
        <v>1801</v>
      </c>
      <c r="W24" s="296"/>
      <c r="X24" s="225" t="s">
        <v>3844</v>
      </c>
      <c r="Y24" s="225" t="s">
        <v>3804</v>
      </c>
      <c r="AA24" s="225">
        <v>4000</v>
      </c>
    </row>
    <row r="25" spans="1:27" s="225" customFormat="1" ht="43.5">
      <c r="A25" s="204"/>
      <c r="B25" s="204">
        <v>19</v>
      </c>
      <c r="C25" s="294" t="s">
        <v>45</v>
      </c>
      <c r="D25" s="294" t="s">
        <v>3065</v>
      </c>
      <c r="E25" s="294" t="s">
        <v>3062</v>
      </c>
      <c r="F25" s="204" t="s">
        <v>26</v>
      </c>
      <c r="G25" s="204" t="s">
        <v>57</v>
      </c>
      <c r="H25" s="204" t="s">
        <v>3059</v>
      </c>
      <c r="I25" s="204" t="s">
        <v>3063</v>
      </c>
      <c r="J25" s="204" t="s">
        <v>3066</v>
      </c>
      <c r="K25" s="204"/>
      <c r="L25" s="204"/>
      <c r="M25" s="204"/>
      <c r="N25" s="204"/>
      <c r="O25" s="204"/>
      <c r="P25" s="204"/>
      <c r="Q25" s="204"/>
      <c r="R25" s="204"/>
      <c r="S25" s="295" t="s">
        <v>50</v>
      </c>
      <c r="T25" s="295" t="s">
        <v>50</v>
      </c>
      <c r="U25" s="204"/>
      <c r="V25" s="225" t="s">
        <v>1801</v>
      </c>
      <c r="W25" s="296"/>
      <c r="X25" s="225" t="s">
        <v>3845</v>
      </c>
      <c r="Y25" s="225" t="s">
        <v>3804</v>
      </c>
      <c r="AA25" s="225">
        <v>4000</v>
      </c>
    </row>
    <row r="26" spans="1:27" s="225" customFormat="1" ht="43.5">
      <c r="A26" s="204"/>
      <c r="B26" s="204">
        <v>19</v>
      </c>
      <c r="C26" s="294" t="s">
        <v>58</v>
      </c>
      <c r="D26" s="294" t="s">
        <v>1491</v>
      </c>
      <c r="E26" s="294" t="s">
        <v>3050</v>
      </c>
      <c r="F26" s="204" t="s">
        <v>26</v>
      </c>
      <c r="G26" s="204" t="s">
        <v>57</v>
      </c>
      <c r="H26" s="204" t="s">
        <v>3059</v>
      </c>
      <c r="I26" s="204" t="s">
        <v>3051</v>
      </c>
      <c r="J26" s="204" t="s">
        <v>3052</v>
      </c>
      <c r="K26" s="204"/>
      <c r="L26" s="204"/>
      <c r="M26" s="204"/>
      <c r="N26" s="204"/>
      <c r="O26" s="204"/>
      <c r="P26" s="204"/>
      <c r="Q26" s="204"/>
      <c r="R26" s="204"/>
      <c r="S26" s="295" t="s">
        <v>50</v>
      </c>
      <c r="T26" s="295" t="s">
        <v>50</v>
      </c>
      <c r="U26" s="204"/>
      <c r="V26" s="225" t="s">
        <v>1801</v>
      </c>
      <c r="W26" s="296"/>
      <c r="X26" s="225" t="s">
        <v>4071</v>
      </c>
      <c r="Y26" s="225" t="s">
        <v>3804</v>
      </c>
      <c r="AA26" s="225">
        <v>4000</v>
      </c>
    </row>
    <row r="27" spans="1:27" s="225" customFormat="1" ht="43.5">
      <c r="A27" s="204"/>
      <c r="B27" s="204">
        <v>19</v>
      </c>
      <c r="C27" s="294" t="s">
        <v>45</v>
      </c>
      <c r="D27" s="294" t="s">
        <v>3070</v>
      </c>
      <c r="E27" s="294" t="s">
        <v>3071</v>
      </c>
      <c r="F27" s="204" t="s">
        <v>26</v>
      </c>
      <c r="G27" s="204" t="s">
        <v>57</v>
      </c>
      <c r="H27" s="204" t="s">
        <v>3059</v>
      </c>
      <c r="I27" s="204" t="s">
        <v>3072</v>
      </c>
      <c r="J27" s="204" t="s">
        <v>3073</v>
      </c>
      <c r="K27" s="204"/>
      <c r="L27" s="204"/>
      <c r="M27" s="204"/>
      <c r="N27" s="204"/>
      <c r="O27" s="204"/>
      <c r="P27" s="204"/>
      <c r="Q27" s="204"/>
      <c r="R27" s="204"/>
      <c r="S27" s="295" t="s">
        <v>50</v>
      </c>
      <c r="T27" s="295" t="s">
        <v>50</v>
      </c>
      <c r="U27" s="204"/>
      <c r="V27" s="225" t="s">
        <v>1801</v>
      </c>
      <c r="W27" s="296"/>
      <c r="X27" s="225" t="s">
        <v>3846</v>
      </c>
      <c r="Y27" s="225" t="s">
        <v>4070</v>
      </c>
      <c r="Z27" s="225" t="s">
        <v>3865</v>
      </c>
      <c r="AA27" s="225">
        <v>4000</v>
      </c>
    </row>
    <row r="28" spans="1:27" s="225" customFormat="1" ht="43.5">
      <c r="A28" s="204"/>
      <c r="B28" s="204">
        <v>19</v>
      </c>
      <c r="C28" s="294" t="s">
        <v>54</v>
      </c>
      <c r="D28" s="294" t="s">
        <v>55</v>
      </c>
      <c r="E28" s="294" t="s">
        <v>3075</v>
      </c>
      <c r="F28" s="204" t="s">
        <v>26</v>
      </c>
      <c r="G28" s="204" t="s">
        <v>57</v>
      </c>
      <c r="H28" s="204" t="s">
        <v>3059</v>
      </c>
      <c r="I28" s="204" t="s">
        <v>3076</v>
      </c>
      <c r="J28" s="204" t="s">
        <v>3077</v>
      </c>
      <c r="K28" s="204"/>
      <c r="L28" s="204"/>
      <c r="M28" s="204"/>
      <c r="N28" s="204"/>
      <c r="O28" s="204"/>
      <c r="P28" s="204"/>
      <c r="Q28" s="204"/>
      <c r="R28" s="204"/>
      <c r="S28" s="295" t="s">
        <v>50</v>
      </c>
      <c r="T28" s="295" t="s">
        <v>50</v>
      </c>
      <c r="U28" s="204"/>
      <c r="V28" s="225" t="s">
        <v>1801</v>
      </c>
      <c r="W28" s="296"/>
      <c r="X28" s="225" t="s">
        <v>3847</v>
      </c>
      <c r="Y28" s="225" t="s">
        <v>3804</v>
      </c>
      <c r="AA28" s="225">
        <v>4000</v>
      </c>
    </row>
    <row r="29" spans="1:27" s="225" customFormat="1" ht="43.5">
      <c r="A29" s="204">
        <v>15</v>
      </c>
      <c r="B29" s="204">
        <v>15</v>
      </c>
      <c r="C29" s="294" t="s">
        <v>45</v>
      </c>
      <c r="D29" s="294" t="s">
        <v>2965</v>
      </c>
      <c r="E29" s="294" t="s">
        <v>2966</v>
      </c>
      <c r="F29" s="204" t="s">
        <v>327</v>
      </c>
      <c r="G29" s="204" t="s">
        <v>57</v>
      </c>
      <c r="H29" s="204" t="s">
        <v>691</v>
      </c>
      <c r="I29" s="204"/>
      <c r="J29" s="204" t="s">
        <v>2967</v>
      </c>
      <c r="K29" s="186" t="s">
        <v>3633</v>
      </c>
      <c r="L29" s="186">
        <v>55</v>
      </c>
      <c r="M29" s="186" t="s">
        <v>4973</v>
      </c>
      <c r="N29" s="204"/>
      <c r="O29" s="204"/>
      <c r="P29" s="204"/>
      <c r="Q29" s="204"/>
      <c r="R29" s="204"/>
      <c r="S29" s="295" t="s">
        <v>50</v>
      </c>
      <c r="T29" s="295" t="s">
        <v>50</v>
      </c>
      <c r="U29" s="204"/>
      <c r="V29" s="225" t="s">
        <v>1801</v>
      </c>
      <c r="W29" s="296">
        <v>4000</v>
      </c>
      <c r="X29" s="225" t="s">
        <v>3851</v>
      </c>
    </row>
    <row r="30" spans="1:27" s="225" customFormat="1" ht="43.5">
      <c r="A30" s="204">
        <v>16</v>
      </c>
      <c r="B30" s="204">
        <v>15</v>
      </c>
      <c r="C30" s="294" t="s">
        <v>45</v>
      </c>
      <c r="D30" s="294" t="s">
        <v>2968</v>
      </c>
      <c r="E30" s="294" t="s">
        <v>2969</v>
      </c>
      <c r="F30" s="204" t="s">
        <v>327</v>
      </c>
      <c r="G30" s="204" t="s">
        <v>57</v>
      </c>
      <c r="H30" s="204" t="s">
        <v>691</v>
      </c>
      <c r="I30" s="204"/>
      <c r="J30" s="204" t="s">
        <v>2970</v>
      </c>
      <c r="K30" s="186" t="s">
        <v>3638</v>
      </c>
      <c r="L30" s="186">
        <v>51</v>
      </c>
      <c r="M30" s="186"/>
      <c r="N30" s="204"/>
      <c r="O30" s="204"/>
      <c r="P30" s="204"/>
      <c r="Q30" s="204"/>
      <c r="R30" s="204"/>
      <c r="S30" s="295" t="s">
        <v>50</v>
      </c>
      <c r="T30" s="295" t="s">
        <v>50</v>
      </c>
      <c r="U30" s="204"/>
      <c r="V30" s="225" t="s">
        <v>1801</v>
      </c>
      <c r="W30" s="296">
        <v>4000</v>
      </c>
      <c r="X30" s="225" t="s">
        <v>3852</v>
      </c>
    </row>
    <row r="31" spans="1:27" s="225" customFormat="1" ht="43.5">
      <c r="A31" s="204">
        <v>17</v>
      </c>
      <c r="B31" s="204"/>
      <c r="C31" s="202" t="s">
        <v>58</v>
      </c>
      <c r="D31" s="202" t="s">
        <v>456</v>
      </c>
      <c r="E31" s="202" t="s">
        <v>457</v>
      </c>
      <c r="F31" s="204" t="s">
        <v>451</v>
      </c>
      <c r="G31" s="200" t="s">
        <v>57</v>
      </c>
      <c r="H31" s="200" t="s">
        <v>458</v>
      </c>
      <c r="I31" s="204" t="s">
        <v>459</v>
      </c>
      <c r="J31" s="200" t="s">
        <v>460</v>
      </c>
      <c r="K31" s="39" t="s">
        <v>3633</v>
      </c>
      <c r="L31" s="39">
        <v>37</v>
      </c>
      <c r="M31" s="186" t="s">
        <v>4974</v>
      </c>
      <c r="N31" s="200"/>
      <c r="O31" s="200"/>
      <c r="P31" s="200"/>
      <c r="Q31" s="200"/>
      <c r="R31" s="211" t="s">
        <v>50</v>
      </c>
      <c r="S31" s="200"/>
      <c r="T31" s="211" t="s">
        <v>50</v>
      </c>
      <c r="U31" s="200"/>
      <c r="V31" s="206" t="s">
        <v>1801</v>
      </c>
      <c r="W31" s="207">
        <v>4000</v>
      </c>
      <c r="X31" s="206" t="s">
        <v>3484</v>
      </c>
      <c r="Y31" s="225" t="s">
        <v>2566</v>
      </c>
    </row>
    <row r="32" spans="1:27" s="225" customFormat="1" ht="43.5">
      <c r="A32" s="204">
        <v>18</v>
      </c>
      <c r="B32" s="204">
        <v>15</v>
      </c>
      <c r="C32" s="294" t="s">
        <v>58</v>
      </c>
      <c r="D32" s="294" t="s">
        <v>2962</v>
      </c>
      <c r="E32" s="294" t="s">
        <v>2963</v>
      </c>
      <c r="F32" s="204" t="s">
        <v>327</v>
      </c>
      <c r="G32" s="204" t="s">
        <v>57</v>
      </c>
      <c r="H32" s="204" t="s">
        <v>691</v>
      </c>
      <c r="I32" s="204"/>
      <c r="J32" s="204" t="s">
        <v>2964</v>
      </c>
      <c r="K32" s="186" t="s">
        <v>3640</v>
      </c>
      <c r="L32" s="186">
        <v>43</v>
      </c>
      <c r="M32" s="186"/>
      <c r="N32" s="204"/>
      <c r="O32" s="204"/>
      <c r="P32" s="204"/>
      <c r="Q32" s="204"/>
      <c r="R32" s="204"/>
      <c r="S32" s="295" t="s">
        <v>50</v>
      </c>
      <c r="T32" s="295" t="s">
        <v>50</v>
      </c>
      <c r="U32" s="204"/>
      <c r="V32" s="225" t="s">
        <v>1801</v>
      </c>
      <c r="W32" s="296">
        <v>4000</v>
      </c>
      <c r="X32" s="225" t="s">
        <v>3887</v>
      </c>
    </row>
    <row r="33" spans="1:25" s="225" customFormat="1" ht="43.5">
      <c r="A33" s="204">
        <v>19</v>
      </c>
      <c r="B33" s="204">
        <v>77</v>
      </c>
      <c r="C33" s="294" t="s">
        <v>54</v>
      </c>
      <c r="D33" s="294" t="s">
        <v>3751</v>
      </c>
      <c r="E33" s="294" t="s">
        <v>3752</v>
      </c>
      <c r="F33" s="204" t="s">
        <v>3128</v>
      </c>
      <c r="G33" s="204" t="s">
        <v>57</v>
      </c>
      <c r="H33" s="204" t="s">
        <v>2346</v>
      </c>
      <c r="I33" s="204" t="s">
        <v>3763</v>
      </c>
      <c r="J33" s="204" t="s">
        <v>3755</v>
      </c>
      <c r="K33" s="186"/>
      <c r="L33" s="186">
        <v>40</v>
      </c>
      <c r="M33" s="186" t="s">
        <v>4975</v>
      </c>
      <c r="N33" s="204"/>
      <c r="O33" s="204"/>
      <c r="P33" s="204"/>
      <c r="Q33" s="204"/>
      <c r="R33" s="295"/>
      <c r="S33" s="295" t="s">
        <v>50</v>
      </c>
      <c r="T33" s="295" t="s">
        <v>50</v>
      </c>
      <c r="U33" s="204"/>
      <c r="V33" s="225" t="s">
        <v>1801</v>
      </c>
      <c r="W33" s="296">
        <v>4000</v>
      </c>
    </row>
    <row r="34" spans="1:25" s="225" customFormat="1" ht="43.5">
      <c r="A34" s="204">
        <v>20</v>
      </c>
      <c r="B34" s="204">
        <v>77</v>
      </c>
      <c r="C34" s="294" t="s">
        <v>58</v>
      </c>
      <c r="D34" s="294" t="s">
        <v>3753</v>
      </c>
      <c r="E34" s="294" t="s">
        <v>3754</v>
      </c>
      <c r="F34" s="204" t="s">
        <v>3128</v>
      </c>
      <c r="G34" s="204" t="s">
        <v>57</v>
      </c>
      <c r="H34" s="204" t="s">
        <v>2346</v>
      </c>
      <c r="I34" s="204" t="s">
        <v>3764</v>
      </c>
      <c r="J34" s="204" t="s">
        <v>3765</v>
      </c>
      <c r="K34" s="186" t="s">
        <v>3633</v>
      </c>
      <c r="L34" s="186">
        <v>47</v>
      </c>
      <c r="M34" s="186"/>
      <c r="N34" s="204"/>
      <c r="O34" s="204"/>
      <c r="P34" s="204"/>
      <c r="Q34" s="204"/>
      <c r="R34" s="295"/>
      <c r="S34" s="295" t="s">
        <v>50</v>
      </c>
      <c r="T34" s="295" t="s">
        <v>50</v>
      </c>
      <c r="U34" s="204"/>
      <c r="V34" s="225" t="s">
        <v>1801</v>
      </c>
      <c r="W34" s="296">
        <v>4000</v>
      </c>
    </row>
    <row r="35" spans="1:25" s="225" customFormat="1">
      <c r="A35" s="204">
        <v>21</v>
      </c>
      <c r="B35" s="204">
        <v>77</v>
      </c>
      <c r="C35" s="294" t="s">
        <v>58</v>
      </c>
      <c r="D35" s="294" t="s">
        <v>3756</v>
      </c>
      <c r="E35" s="294" t="s">
        <v>3757</v>
      </c>
      <c r="F35" s="204" t="s">
        <v>3128</v>
      </c>
      <c r="G35" s="204" t="s">
        <v>57</v>
      </c>
      <c r="H35" s="204" t="s">
        <v>2346</v>
      </c>
      <c r="I35" s="204" t="s">
        <v>3766</v>
      </c>
      <c r="J35" s="204" t="s">
        <v>3767</v>
      </c>
      <c r="K35" s="186" t="s">
        <v>3633</v>
      </c>
      <c r="L35" s="186">
        <v>49</v>
      </c>
      <c r="M35" s="186"/>
      <c r="N35" s="204"/>
      <c r="O35" s="204"/>
      <c r="P35" s="204"/>
      <c r="Q35" s="204"/>
      <c r="R35" s="295"/>
      <c r="S35" s="295" t="s">
        <v>50</v>
      </c>
      <c r="T35" s="295" t="s">
        <v>50</v>
      </c>
      <c r="U35" s="204"/>
      <c r="V35" s="225" t="s">
        <v>1801</v>
      </c>
      <c r="W35" s="296">
        <v>4000</v>
      </c>
    </row>
    <row r="36" spans="1:25" s="225" customFormat="1" ht="43.5">
      <c r="A36" s="204">
        <v>22</v>
      </c>
      <c r="B36" s="204">
        <v>77</v>
      </c>
      <c r="C36" s="294" t="s">
        <v>58</v>
      </c>
      <c r="D36" s="294" t="s">
        <v>3758</v>
      </c>
      <c r="E36" s="294" t="s">
        <v>4103</v>
      </c>
      <c r="F36" s="204" t="s">
        <v>3128</v>
      </c>
      <c r="G36" s="204" t="s">
        <v>57</v>
      </c>
      <c r="H36" s="204" t="s">
        <v>2346</v>
      </c>
      <c r="I36" s="204" t="s">
        <v>3768</v>
      </c>
      <c r="J36" s="204"/>
      <c r="K36" s="186" t="s">
        <v>3633</v>
      </c>
      <c r="L36" s="186">
        <v>38</v>
      </c>
      <c r="M36" s="186" t="s">
        <v>4976</v>
      </c>
      <c r="N36" s="204"/>
      <c r="O36" s="204"/>
      <c r="P36" s="204"/>
      <c r="Q36" s="204"/>
      <c r="R36" s="295"/>
      <c r="S36" s="295" t="s">
        <v>50</v>
      </c>
      <c r="T36" s="295" t="s">
        <v>50</v>
      </c>
      <c r="U36" s="204"/>
      <c r="V36" s="225" t="s">
        <v>1801</v>
      </c>
      <c r="W36" s="296">
        <v>4000</v>
      </c>
    </row>
    <row r="37" spans="1:25" s="285" customFormat="1" ht="43.5">
      <c r="A37" s="186">
        <v>23</v>
      </c>
      <c r="B37" s="186">
        <v>77</v>
      </c>
      <c r="C37" s="283" t="s">
        <v>58</v>
      </c>
      <c r="D37" s="283" t="s">
        <v>3759</v>
      </c>
      <c r="E37" s="283" t="s">
        <v>1460</v>
      </c>
      <c r="F37" s="186" t="s">
        <v>3128</v>
      </c>
      <c r="G37" s="186" t="s">
        <v>57</v>
      </c>
      <c r="H37" s="186" t="s">
        <v>2346</v>
      </c>
      <c r="I37" s="186"/>
      <c r="J37" s="186" t="s">
        <v>3769</v>
      </c>
      <c r="K37" s="186" t="s">
        <v>3633</v>
      </c>
      <c r="L37" s="186">
        <v>51</v>
      </c>
      <c r="M37" s="186" t="s">
        <v>4976</v>
      </c>
      <c r="N37" s="186"/>
      <c r="O37" s="186"/>
      <c r="P37" s="186"/>
      <c r="Q37" s="186"/>
      <c r="R37" s="284"/>
      <c r="S37" s="284" t="s">
        <v>50</v>
      </c>
      <c r="T37" s="284" t="s">
        <v>50</v>
      </c>
      <c r="U37" s="186"/>
    </row>
    <row r="38" spans="1:25" s="285" customFormat="1" ht="43.5">
      <c r="A38" s="186">
        <v>24</v>
      </c>
      <c r="B38" s="186">
        <v>77</v>
      </c>
      <c r="C38" s="283" t="s">
        <v>58</v>
      </c>
      <c r="D38" s="283" t="s">
        <v>3760</v>
      </c>
      <c r="E38" s="283" t="s">
        <v>3761</v>
      </c>
      <c r="F38" s="186" t="s">
        <v>3128</v>
      </c>
      <c r="G38" s="186" t="s">
        <v>57</v>
      </c>
      <c r="H38" s="186" t="s">
        <v>2346</v>
      </c>
      <c r="I38" s="186" t="s">
        <v>3770</v>
      </c>
      <c r="J38" s="186" t="s">
        <v>3771</v>
      </c>
      <c r="K38" s="186" t="s">
        <v>3640</v>
      </c>
      <c r="L38" s="186">
        <v>50</v>
      </c>
      <c r="M38" s="186" t="s">
        <v>4977</v>
      </c>
      <c r="N38" s="186"/>
      <c r="O38" s="186"/>
      <c r="P38" s="186"/>
      <c r="Q38" s="186"/>
      <c r="R38" s="284"/>
      <c r="S38" s="284" t="s">
        <v>50</v>
      </c>
      <c r="T38" s="284" t="s">
        <v>50</v>
      </c>
      <c r="U38" s="186"/>
    </row>
    <row r="39" spans="1:25" s="285" customFormat="1" ht="43.5" customHeight="1">
      <c r="A39" s="186"/>
      <c r="B39" s="186"/>
      <c r="C39" s="283" t="s">
        <v>58</v>
      </c>
      <c r="D39" s="283" t="s">
        <v>2912</v>
      </c>
      <c r="E39" s="283" t="s">
        <v>2760</v>
      </c>
      <c r="F39" s="186" t="s">
        <v>3128</v>
      </c>
      <c r="G39" s="186" t="s">
        <v>57</v>
      </c>
      <c r="H39" s="186" t="s">
        <v>2346</v>
      </c>
      <c r="I39" s="186"/>
      <c r="J39" s="186"/>
      <c r="K39" s="186"/>
      <c r="L39" s="186"/>
      <c r="M39" s="186"/>
      <c r="N39" s="186"/>
      <c r="O39" s="186"/>
      <c r="P39" s="186"/>
      <c r="Q39" s="186"/>
      <c r="R39" s="284"/>
      <c r="S39" s="284" t="s">
        <v>50</v>
      </c>
      <c r="T39" s="284" t="s">
        <v>50</v>
      </c>
      <c r="U39" s="186"/>
      <c r="X39" s="285" t="s">
        <v>3772</v>
      </c>
    </row>
    <row r="40" spans="1:25" s="225" customFormat="1" ht="43.5">
      <c r="A40" s="204">
        <v>25</v>
      </c>
      <c r="B40" s="204">
        <v>25</v>
      </c>
      <c r="C40" s="294" t="s">
        <v>54</v>
      </c>
      <c r="D40" s="294" t="s">
        <v>3773</v>
      </c>
      <c r="E40" s="294" t="s">
        <v>3774</v>
      </c>
      <c r="F40" s="204" t="s">
        <v>3775</v>
      </c>
      <c r="G40" s="204" t="s">
        <v>57</v>
      </c>
      <c r="H40" s="204" t="s">
        <v>1501</v>
      </c>
      <c r="I40" s="204" t="s">
        <v>3777</v>
      </c>
      <c r="J40" s="204" t="s">
        <v>3776</v>
      </c>
      <c r="K40" s="186" t="s">
        <v>3633</v>
      </c>
      <c r="L40" s="186">
        <v>45</v>
      </c>
      <c r="M40" s="186"/>
      <c r="N40" s="204"/>
      <c r="O40" s="204"/>
      <c r="P40" s="204"/>
      <c r="Q40" s="204"/>
      <c r="R40" s="295"/>
      <c r="S40" s="295" t="s">
        <v>50</v>
      </c>
      <c r="T40" s="295" t="s">
        <v>50</v>
      </c>
      <c r="U40" s="204"/>
      <c r="V40" s="225" t="s">
        <v>1803</v>
      </c>
      <c r="W40" s="296">
        <v>4000</v>
      </c>
      <c r="X40" s="225" t="s">
        <v>3789</v>
      </c>
    </row>
    <row r="41" spans="1:25" s="225" customFormat="1">
      <c r="A41" s="204">
        <v>26</v>
      </c>
      <c r="B41" s="204"/>
      <c r="C41" s="294" t="s">
        <v>58</v>
      </c>
      <c r="D41" s="294" t="s">
        <v>1611</v>
      </c>
      <c r="E41" s="215" t="s">
        <v>2387</v>
      </c>
      <c r="F41" s="214" t="s">
        <v>3460</v>
      </c>
      <c r="G41" s="204" t="s">
        <v>57</v>
      </c>
      <c r="H41" s="214" t="s">
        <v>104</v>
      </c>
      <c r="I41" s="214"/>
      <c r="J41" s="214" t="s">
        <v>3871</v>
      </c>
      <c r="K41" s="39" t="s">
        <v>3633</v>
      </c>
      <c r="L41" s="39">
        <v>56</v>
      </c>
      <c r="M41" s="39"/>
      <c r="N41" s="214"/>
      <c r="O41" s="214"/>
      <c r="P41" s="214"/>
      <c r="Q41" s="214"/>
      <c r="R41" s="214"/>
      <c r="S41" s="295" t="s">
        <v>50</v>
      </c>
      <c r="T41" s="295" t="s">
        <v>50</v>
      </c>
      <c r="U41" s="214"/>
      <c r="V41" s="198" t="s">
        <v>1801</v>
      </c>
      <c r="W41" s="199">
        <v>4000</v>
      </c>
      <c r="X41" s="198" t="s">
        <v>4068</v>
      </c>
    </row>
    <row r="42" spans="1:25" s="225" customFormat="1" ht="43.5">
      <c r="A42" s="204">
        <v>27</v>
      </c>
      <c r="B42" s="204">
        <v>13</v>
      </c>
      <c r="C42" s="294" t="s">
        <v>45</v>
      </c>
      <c r="D42" s="294" t="s">
        <v>2895</v>
      </c>
      <c r="E42" s="294" t="s">
        <v>2896</v>
      </c>
      <c r="F42" s="204" t="s">
        <v>250</v>
      </c>
      <c r="G42" s="204" t="s">
        <v>57</v>
      </c>
      <c r="H42" s="204" t="s">
        <v>2897</v>
      </c>
      <c r="I42" s="204" t="s">
        <v>2898</v>
      </c>
      <c r="J42" s="204"/>
      <c r="K42" s="186" t="s">
        <v>3643</v>
      </c>
      <c r="L42" s="186">
        <v>53</v>
      </c>
      <c r="M42" s="186"/>
      <c r="N42" s="204"/>
      <c r="O42" s="204"/>
      <c r="P42" s="204"/>
      <c r="Q42" s="204"/>
      <c r="R42" s="204"/>
      <c r="S42" s="295" t="s">
        <v>50</v>
      </c>
      <c r="T42" s="295" t="s">
        <v>50</v>
      </c>
      <c r="U42" s="204"/>
      <c r="V42" s="225" t="s">
        <v>1801</v>
      </c>
      <c r="W42" s="296">
        <v>4000</v>
      </c>
      <c r="X42" s="225" t="s">
        <v>3616</v>
      </c>
      <c r="Y42" s="225" t="s">
        <v>2566</v>
      </c>
    </row>
    <row r="43" spans="1:25" s="225" customFormat="1" ht="43.5">
      <c r="A43" s="204">
        <v>28</v>
      </c>
      <c r="B43" s="204">
        <v>23</v>
      </c>
      <c r="C43" s="294" t="s">
        <v>58</v>
      </c>
      <c r="D43" s="294" t="s">
        <v>854</v>
      </c>
      <c r="E43" s="221" t="s">
        <v>3896</v>
      </c>
      <c r="F43" s="204" t="s">
        <v>3460</v>
      </c>
      <c r="G43" s="204" t="s">
        <v>57</v>
      </c>
      <c r="H43" s="204" t="s">
        <v>3897</v>
      </c>
      <c r="I43" s="204" t="s">
        <v>3898</v>
      </c>
      <c r="J43" s="204" t="s">
        <v>3899</v>
      </c>
      <c r="K43" s="186" t="s">
        <v>3633</v>
      </c>
      <c r="L43" s="186">
        <v>38</v>
      </c>
      <c r="M43" s="186" t="s">
        <v>4978</v>
      </c>
      <c r="N43" s="204"/>
      <c r="O43" s="204"/>
      <c r="P43" s="204"/>
      <c r="Q43" s="204"/>
      <c r="R43" s="204"/>
      <c r="S43" s="295" t="s">
        <v>50</v>
      </c>
      <c r="T43" s="295" t="s">
        <v>50</v>
      </c>
      <c r="U43" s="204"/>
      <c r="V43" s="225" t="s">
        <v>1801</v>
      </c>
      <c r="W43" s="296">
        <v>4000</v>
      </c>
    </row>
    <row r="44" spans="1:25" s="225" customFormat="1" ht="43.5">
      <c r="A44" s="204">
        <v>29</v>
      </c>
      <c r="B44" s="204">
        <v>23</v>
      </c>
      <c r="C44" s="294" t="s">
        <v>58</v>
      </c>
      <c r="D44" s="294" t="s">
        <v>3900</v>
      </c>
      <c r="E44" s="221" t="s">
        <v>3901</v>
      </c>
      <c r="F44" s="204" t="s">
        <v>3460</v>
      </c>
      <c r="G44" s="204" t="s">
        <v>57</v>
      </c>
      <c r="H44" s="204" t="s">
        <v>3897</v>
      </c>
      <c r="I44" s="204" t="s">
        <v>3902</v>
      </c>
      <c r="J44" s="204"/>
      <c r="K44" s="186" t="s">
        <v>3651</v>
      </c>
      <c r="L44" s="186">
        <v>52</v>
      </c>
      <c r="M44" s="186"/>
      <c r="N44" s="204"/>
      <c r="O44" s="204"/>
      <c r="P44" s="204"/>
      <c r="Q44" s="204"/>
      <c r="R44" s="204"/>
      <c r="S44" s="295" t="s">
        <v>50</v>
      </c>
      <c r="T44" s="295" t="s">
        <v>50</v>
      </c>
      <c r="U44" s="204"/>
      <c r="V44" s="225" t="s">
        <v>1801</v>
      </c>
      <c r="W44" s="296">
        <v>4000</v>
      </c>
    </row>
    <row r="45" spans="1:25" s="348" customFormat="1" ht="43.5">
      <c r="A45" s="159"/>
      <c r="B45" s="159">
        <v>38</v>
      </c>
      <c r="C45" s="345" t="s">
        <v>58</v>
      </c>
      <c r="D45" s="345" t="s">
        <v>3906</v>
      </c>
      <c r="E45" s="355" t="s">
        <v>1620</v>
      </c>
      <c r="F45" s="159" t="s">
        <v>3905</v>
      </c>
      <c r="G45" s="159" t="s">
        <v>57</v>
      </c>
      <c r="H45" s="159" t="s">
        <v>4099</v>
      </c>
      <c r="I45" s="159" t="s">
        <v>3907</v>
      </c>
      <c r="J45" s="159" t="s">
        <v>3908</v>
      </c>
      <c r="K45" s="159"/>
      <c r="L45" s="159"/>
      <c r="M45" s="159"/>
      <c r="N45" s="159"/>
      <c r="O45" s="159"/>
      <c r="P45" s="159"/>
      <c r="Q45" s="159"/>
      <c r="R45" s="159"/>
      <c r="S45" s="346" t="s">
        <v>50</v>
      </c>
      <c r="T45" s="346" t="s">
        <v>50</v>
      </c>
      <c r="U45" s="159"/>
      <c r="W45" s="349"/>
      <c r="X45" s="348" t="s">
        <v>3804</v>
      </c>
    </row>
    <row r="46" spans="1:25" s="225" customFormat="1" ht="65.25">
      <c r="A46" s="204">
        <v>30</v>
      </c>
      <c r="B46" s="204">
        <v>38</v>
      </c>
      <c r="C46" s="294" t="s">
        <v>58</v>
      </c>
      <c r="D46" s="294" t="s">
        <v>3909</v>
      </c>
      <c r="E46" s="221" t="s">
        <v>3910</v>
      </c>
      <c r="F46" s="204" t="s">
        <v>3905</v>
      </c>
      <c r="G46" s="204" t="s">
        <v>57</v>
      </c>
      <c r="H46" s="204" t="s">
        <v>4099</v>
      </c>
      <c r="I46" s="204" t="s">
        <v>3911</v>
      </c>
      <c r="J46" s="204" t="s">
        <v>3912</v>
      </c>
      <c r="K46" s="186" t="s">
        <v>3633</v>
      </c>
      <c r="L46" s="186">
        <v>47</v>
      </c>
      <c r="M46" s="186" t="s">
        <v>4979</v>
      </c>
      <c r="N46" s="204"/>
      <c r="O46" s="204"/>
      <c r="P46" s="204"/>
      <c r="Q46" s="204"/>
      <c r="R46" s="204"/>
      <c r="S46" s="295" t="s">
        <v>50</v>
      </c>
      <c r="T46" s="295" t="s">
        <v>50</v>
      </c>
      <c r="U46" s="204"/>
      <c r="V46" s="225" t="s">
        <v>1803</v>
      </c>
      <c r="W46" s="296">
        <v>4000</v>
      </c>
    </row>
    <row r="47" spans="1:25" s="225" customFormat="1" ht="43.5" customHeight="1">
      <c r="A47" s="204">
        <v>31</v>
      </c>
      <c r="B47" s="204">
        <v>38</v>
      </c>
      <c r="C47" s="294" t="s">
        <v>58</v>
      </c>
      <c r="D47" s="294" t="s">
        <v>3913</v>
      </c>
      <c r="E47" s="221" t="s">
        <v>3914</v>
      </c>
      <c r="F47" s="204" t="s">
        <v>3905</v>
      </c>
      <c r="G47" s="204" t="s">
        <v>57</v>
      </c>
      <c r="H47" s="204" t="s">
        <v>4099</v>
      </c>
      <c r="I47" s="204" t="s">
        <v>3915</v>
      </c>
      <c r="J47" s="204" t="s">
        <v>3916</v>
      </c>
      <c r="K47" s="186" t="s">
        <v>3633</v>
      </c>
      <c r="L47" s="186">
        <v>41</v>
      </c>
      <c r="M47" s="186"/>
      <c r="N47" s="204"/>
      <c r="O47" s="204"/>
      <c r="P47" s="204"/>
      <c r="Q47" s="204"/>
      <c r="R47" s="204"/>
      <c r="S47" s="295" t="s">
        <v>50</v>
      </c>
      <c r="T47" s="295" t="s">
        <v>50</v>
      </c>
      <c r="U47" s="204"/>
      <c r="V47" s="225" t="s">
        <v>1803</v>
      </c>
      <c r="W47" s="296">
        <v>4000</v>
      </c>
    </row>
    <row r="48" spans="1:25" s="348" customFormat="1" ht="43.5">
      <c r="A48" s="159"/>
      <c r="B48" s="159">
        <v>38</v>
      </c>
      <c r="C48" s="345" t="s">
        <v>58</v>
      </c>
      <c r="D48" s="345" t="s">
        <v>3917</v>
      </c>
      <c r="E48" s="355" t="s">
        <v>3918</v>
      </c>
      <c r="F48" s="345" t="s">
        <v>3905</v>
      </c>
      <c r="G48" s="159" t="s">
        <v>57</v>
      </c>
      <c r="H48" s="159" t="s">
        <v>4099</v>
      </c>
      <c r="I48" s="159" t="s">
        <v>3907</v>
      </c>
      <c r="J48" s="159" t="s">
        <v>3919</v>
      </c>
      <c r="K48" s="159"/>
      <c r="L48" s="159"/>
      <c r="M48" s="159"/>
      <c r="N48" s="159"/>
      <c r="O48" s="159"/>
      <c r="P48" s="159"/>
      <c r="Q48" s="159"/>
      <c r="R48" s="159"/>
      <c r="S48" s="346" t="s">
        <v>50</v>
      </c>
      <c r="T48" s="346" t="s">
        <v>50</v>
      </c>
      <c r="U48" s="159"/>
      <c r="W48" s="349"/>
      <c r="X48" s="348" t="s">
        <v>3804</v>
      </c>
    </row>
    <row r="49" spans="1:25" s="206" customFormat="1" ht="43.5">
      <c r="A49" s="204">
        <v>32</v>
      </c>
      <c r="B49" s="200">
        <v>17</v>
      </c>
      <c r="C49" s="294" t="s">
        <v>58</v>
      </c>
      <c r="D49" s="294" t="s">
        <v>3020</v>
      </c>
      <c r="E49" s="294" t="s">
        <v>3021</v>
      </c>
      <c r="F49" s="204" t="s">
        <v>332</v>
      </c>
      <c r="G49" s="204" t="s">
        <v>57</v>
      </c>
      <c r="H49" s="204" t="s">
        <v>3017</v>
      </c>
      <c r="I49" s="204" t="s">
        <v>3018</v>
      </c>
      <c r="J49" s="204" t="s">
        <v>3022</v>
      </c>
      <c r="K49" s="186" t="s">
        <v>3643</v>
      </c>
      <c r="L49" s="186">
        <v>37</v>
      </c>
      <c r="M49" s="186" t="s">
        <v>4980</v>
      </c>
      <c r="N49" s="204"/>
      <c r="O49" s="204"/>
      <c r="P49" s="204"/>
      <c r="Q49" s="204"/>
      <c r="R49" s="204"/>
      <c r="S49" s="295" t="s">
        <v>50</v>
      </c>
      <c r="T49" s="295" t="s">
        <v>50</v>
      </c>
      <c r="U49" s="204"/>
      <c r="V49" s="225" t="s">
        <v>1803</v>
      </c>
      <c r="W49" s="296">
        <v>4000</v>
      </c>
      <c r="X49" s="225" t="s">
        <v>3544</v>
      </c>
      <c r="Y49" s="206" t="s">
        <v>3877</v>
      </c>
    </row>
    <row r="50" spans="1:25" s="225" customFormat="1" ht="43.5">
      <c r="A50" s="204">
        <v>33</v>
      </c>
      <c r="B50" s="204">
        <v>29</v>
      </c>
      <c r="C50" s="294" t="s">
        <v>45</v>
      </c>
      <c r="D50" s="294" t="s">
        <v>91</v>
      </c>
      <c r="E50" s="294" t="s">
        <v>2013</v>
      </c>
      <c r="F50" s="204" t="s">
        <v>3944</v>
      </c>
      <c r="G50" s="204" t="s">
        <v>57</v>
      </c>
      <c r="H50" s="204" t="s">
        <v>3945</v>
      </c>
      <c r="I50" s="204" t="s">
        <v>3946</v>
      </c>
      <c r="J50" s="204" t="s">
        <v>3947</v>
      </c>
      <c r="K50" s="186" t="s">
        <v>3633</v>
      </c>
      <c r="L50" s="186">
        <v>51</v>
      </c>
      <c r="M50" s="186" t="s">
        <v>4981</v>
      </c>
      <c r="N50" s="204"/>
      <c r="O50" s="204"/>
      <c r="P50" s="204"/>
      <c r="Q50" s="204"/>
      <c r="R50" s="204"/>
      <c r="S50" s="295" t="s">
        <v>50</v>
      </c>
      <c r="T50" s="295" t="s">
        <v>50</v>
      </c>
      <c r="U50" s="204"/>
      <c r="V50" s="225" t="s">
        <v>1801</v>
      </c>
      <c r="W50" s="296">
        <v>4000</v>
      </c>
    </row>
    <row r="51" spans="1:25" s="225" customFormat="1" ht="43.5">
      <c r="A51" s="204">
        <v>34</v>
      </c>
      <c r="B51" s="204">
        <v>29</v>
      </c>
      <c r="C51" s="294" t="s">
        <v>58</v>
      </c>
      <c r="D51" s="294" t="s">
        <v>895</v>
      </c>
      <c r="E51" s="294" t="s">
        <v>3948</v>
      </c>
      <c r="F51" s="204" t="s">
        <v>3944</v>
      </c>
      <c r="G51" s="204" t="s">
        <v>57</v>
      </c>
      <c r="H51" s="204" t="s">
        <v>3945</v>
      </c>
      <c r="I51" s="204" t="s">
        <v>3949</v>
      </c>
      <c r="J51" s="204" t="s">
        <v>3950</v>
      </c>
      <c r="K51" s="186" t="s">
        <v>3643</v>
      </c>
      <c r="L51" s="186">
        <v>40</v>
      </c>
      <c r="M51" s="186" t="s">
        <v>4982</v>
      </c>
      <c r="N51" s="204"/>
      <c r="O51" s="204"/>
      <c r="P51" s="204"/>
      <c r="Q51" s="204"/>
      <c r="R51" s="204"/>
      <c r="S51" s="295" t="s">
        <v>50</v>
      </c>
      <c r="T51" s="295" t="s">
        <v>50</v>
      </c>
      <c r="U51" s="204"/>
      <c r="V51" s="225" t="s">
        <v>1801</v>
      </c>
      <c r="W51" s="296">
        <v>4000</v>
      </c>
    </row>
    <row r="52" spans="1:25" s="225" customFormat="1" ht="43.5">
      <c r="A52" s="204">
        <v>35</v>
      </c>
      <c r="B52" s="204">
        <v>29</v>
      </c>
      <c r="C52" s="294" t="s">
        <v>45</v>
      </c>
      <c r="D52" s="294" t="s">
        <v>3834</v>
      </c>
      <c r="E52" s="294" t="s">
        <v>3951</v>
      </c>
      <c r="F52" s="204" t="s">
        <v>3944</v>
      </c>
      <c r="G52" s="204" t="s">
        <v>57</v>
      </c>
      <c r="H52" s="204" t="s">
        <v>3945</v>
      </c>
      <c r="I52" s="204" t="s">
        <v>3952</v>
      </c>
      <c r="J52" s="204" t="s">
        <v>3953</v>
      </c>
      <c r="K52" s="186" t="s">
        <v>3643</v>
      </c>
      <c r="L52" s="186">
        <v>49</v>
      </c>
      <c r="M52" s="186" t="s">
        <v>4983</v>
      </c>
      <c r="N52" s="204"/>
      <c r="O52" s="204"/>
      <c r="P52" s="204"/>
      <c r="Q52" s="204"/>
      <c r="R52" s="204"/>
      <c r="S52" s="295" t="s">
        <v>50</v>
      </c>
      <c r="T52" s="295" t="s">
        <v>50</v>
      </c>
      <c r="U52" s="204"/>
      <c r="V52" s="225" t="s">
        <v>1801</v>
      </c>
      <c r="W52" s="296">
        <v>4000</v>
      </c>
    </row>
    <row r="53" spans="1:25" s="225" customFormat="1" ht="42" customHeight="1">
      <c r="A53" s="204">
        <v>36</v>
      </c>
      <c r="B53" s="204">
        <v>29</v>
      </c>
      <c r="C53" s="294" t="s">
        <v>54</v>
      </c>
      <c r="D53" s="294" t="s">
        <v>3954</v>
      </c>
      <c r="E53" s="294" t="s">
        <v>934</v>
      </c>
      <c r="F53" s="204" t="s">
        <v>3944</v>
      </c>
      <c r="G53" s="204" t="s">
        <v>57</v>
      </c>
      <c r="H53" s="204" t="s">
        <v>3945</v>
      </c>
      <c r="I53" s="204" t="s">
        <v>3955</v>
      </c>
      <c r="J53" s="204" t="s">
        <v>3956</v>
      </c>
      <c r="K53" s="186" t="s">
        <v>3643</v>
      </c>
      <c r="L53" s="186">
        <v>38</v>
      </c>
      <c r="M53" s="186" t="s">
        <v>4984</v>
      </c>
      <c r="N53" s="204"/>
      <c r="O53" s="204"/>
      <c r="P53" s="204"/>
      <c r="Q53" s="204"/>
      <c r="R53" s="204"/>
      <c r="S53" s="295" t="s">
        <v>50</v>
      </c>
      <c r="T53" s="295" t="s">
        <v>50</v>
      </c>
      <c r="U53" s="204"/>
      <c r="V53" s="225" t="s">
        <v>1801</v>
      </c>
      <c r="W53" s="296">
        <v>4000</v>
      </c>
    </row>
    <row r="54" spans="1:25" s="285" customFormat="1" ht="43.5">
      <c r="A54" s="204">
        <v>37</v>
      </c>
      <c r="B54" s="186">
        <v>29</v>
      </c>
      <c r="C54" s="283" t="s">
        <v>58</v>
      </c>
      <c r="D54" s="283" t="s">
        <v>266</v>
      </c>
      <c r="E54" s="283" t="s">
        <v>3957</v>
      </c>
      <c r="F54" s="186" t="s">
        <v>3944</v>
      </c>
      <c r="G54" s="186" t="s">
        <v>57</v>
      </c>
      <c r="H54" s="186" t="s">
        <v>3945</v>
      </c>
      <c r="I54" s="186" t="s">
        <v>3958</v>
      </c>
      <c r="J54" s="186" t="s">
        <v>3959</v>
      </c>
      <c r="K54" s="186"/>
      <c r="L54" s="186"/>
      <c r="M54" s="186"/>
      <c r="N54" s="186"/>
      <c r="O54" s="186"/>
      <c r="P54" s="186"/>
      <c r="Q54" s="186"/>
      <c r="R54" s="186"/>
      <c r="S54" s="284" t="s">
        <v>50</v>
      </c>
      <c r="T54" s="284" t="s">
        <v>50</v>
      </c>
      <c r="U54" s="186"/>
      <c r="V54" s="365"/>
      <c r="W54" s="387"/>
      <c r="X54" s="365" t="s">
        <v>4602</v>
      </c>
    </row>
    <row r="55" spans="1:25" s="225" customFormat="1" ht="42.75" customHeight="1">
      <c r="A55" s="204">
        <v>38</v>
      </c>
      <c r="B55" s="204">
        <v>10</v>
      </c>
      <c r="C55" s="294" t="s">
        <v>45</v>
      </c>
      <c r="D55" s="294" t="s">
        <v>2692</v>
      </c>
      <c r="E55" s="294" t="s">
        <v>4104</v>
      </c>
      <c r="F55" s="204" t="s">
        <v>2181</v>
      </c>
      <c r="G55" s="204" t="s">
        <v>57</v>
      </c>
      <c r="H55" s="204" t="s">
        <v>469</v>
      </c>
      <c r="I55" s="204" t="s">
        <v>2693</v>
      </c>
      <c r="J55" s="204" t="s">
        <v>2705</v>
      </c>
      <c r="K55" s="204" t="s">
        <v>3640</v>
      </c>
      <c r="L55" s="204">
        <v>49</v>
      </c>
      <c r="M55" s="204"/>
      <c r="N55" s="204"/>
      <c r="O55" s="204"/>
      <c r="P55" s="204"/>
      <c r="Q55" s="204"/>
      <c r="R55" s="204"/>
      <c r="S55" s="295"/>
      <c r="T55" s="295"/>
      <c r="U55" s="204"/>
      <c r="V55" s="216" t="s">
        <v>1803</v>
      </c>
      <c r="W55" s="404">
        <v>4000</v>
      </c>
      <c r="X55" s="216" t="s">
        <v>4105</v>
      </c>
    </row>
    <row r="56" spans="1:25" s="285" customFormat="1" ht="43.5">
      <c r="A56" s="204">
        <v>39</v>
      </c>
      <c r="B56" s="186"/>
      <c r="C56" s="283"/>
      <c r="D56" s="283"/>
      <c r="E56" s="283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284"/>
      <c r="T56" s="284"/>
      <c r="U56" s="186"/>
      <c r="V56" s="365"/>
      <c r="W56" s="387"/>
      <c r="X56" s="365">
        <f>SUM(L7:L55)</f>
        <v>1695</v>
      </c>
      <c r="Y56" s="285">
        <f>SUM(X56/37)</f>
        <v>45.810810810810814</v>
      </c>
    </row>
    <row r="57" spans="1:25" s="285" customFormat="1" ht="22.5" thickBot="1">
      <c r="A57" s="482">
        <v>40</v>
      </c>
      <c r="B57" s="477"/>
      <c r="C57" s="478"/>
      <c r="D57" s="478"/>
      <c r="E57" s="478"/>
      <c r="F57" s="477"/>
      <c r="G57" s="477"/>
      <c r="H57" s="477"/>
      <c r="I57" s="477"/>
      <c r="J57" s="477"/>
      <c r="K57" s="477"/>
      <c r="L57" s="477"/>
      <c r="M57" s="477"/>
      <c r="N57" s="477"/>
      <c r="O57" s="477"/>
      <c r="P57" s="477"/>
      <c r="Q57" s="477"/>
      <c r="R57" s="477"/>
      <c r="S57" s="479"/>
      <c r="T57" s="479"/>
      <c r="U57" s="477"/>
      <c r="V57" s="480"/>
      <c r="W57" s="481"/>
      <c r="X57" s="480"/>
    </row>
    <row r="58" spans="1:25" s="225" customFormat="1" ht="41.25" customHeight="1" thickTop="1">
      <c r="A58" s="474">
        <v>41</v>
      </c>
      <c r="B58" s="474">
        <v>29</v>
      </c>
      <c r="C58" s="475" t="s">
        <v>54</v>
      </c>
      <c r="D58" s="475" t="s">
        <v>3960</v>
      </c>
      <c r="E58" s="475" t="s">
        <v>3961</v>
      </c>
      <c r="F58" s="474" t="s">
        <v>3944</v>
      </c>
      <c r="G58" s="474" t="s">
        <v>57</v>
      </c>
      <c r="H58" s="474" t="s">
        <v>3945</v>
      </c>
      <c r="I58" s="474" t="s">
        <v>4087</v>
      </c>
      <c r="J58" s="474" t="s">
        <v>3962</v>
      </c>
      <c r="K58" s="474"/>
      <c r="L58" s="474"/>
      <c r="M58" s="474"/>
      <c r="N58" s="474"/>
      <c r="O58" s="474"/>
      <c r="P58" s="474"/>
      <c r="Q58" s="474"/>
      <c r="R58" s="474"/>
      <c r="S58" s="476" t="s">
        <v>50</v>
      </c>
      <c r="T58" s="476" t="s">
        <v>50</v>
      </c>
      <c r="U58" s="474"/>
      <c r="V58" s="225" t="s">
        <v>1801</v>
      </c>
      <c r="W58" s="296">
        <v>4000</v>
      </c>
    </row>
    <row r="59" spans="1:25" s="225" customFormat="1" ht="43.5">
      <c r="A59" s="204">
        <v>42</v>
      </c>
      <c r="B59" s="204">
        <v>29</v>
      </c>
      <c r="C59" s="294" t="s">
        <v>58</v>
      </c>
      <c r="D59" s="294" t="s">
        <v>1449</v>
      </c>
      <c r="E59" s="294" t="s">
        <v>3963</v>
      </c>
      <c r="F59" s="204" t="s">
        <v>3944</v>
      </c>
      <c r="G59" s="204" t="s">
        <v>57</v>
      </c>
      <c r="H59" s="204" t="s">
        <v>3945</v>
      </c>
      <c r="I59" s="204" t="s">
        <v>3964</v>
      </c>
      <c r="J59" s="204" t="s">
        <v>3965</v>
      </c>
      <c r="K59" s="204"/>
      <c r="L59" s="204"/>
      <c r="M59" s="204"/>
      <c r="N59" s="204"/>
      <c r="O59" s="204"/>
      <c r="P59" s="204"/>
      <c r="Q59" s="204"/>
      <c r="R59" s="204"/>
      <c r="S59" s="295" t="s">
        <v>50</v>
      </c>
      <c r="T59" s="295" t="s">
        <v>50</v>
      </c>
      <c r="U59" s="204"/>
      <c r="V59" s="225" t="s">
        <v>1801</v>
      </c>
      <c r="W59" s="296">
        <v>4000</v>
      </c>
    </row>
    <row r="60" spans="1:25" s="225" customFormat="1" ht="43.5">
      <c r="A60" s="474">
        <v>43</v>
      </c>
      <c r="B60" s="204">
        <v>29</v>
      </c>
      <c r="C60" s="294" t="s">
        <v>45</v>
      </c>
      <c r="D60" s="294" t="s">
        <v>3966</v>
      </c>
      <c r="E60" s="294" t="s">
        <v>3967</v>
      </c>
      <c r="F60" s="204" t="s">
        <v>3944</v>
      </c>
      <c r="G60" s="204" t="s">
        <v>57</v>
      </c>
      <c r="H60" s="204" t="s">
        <v>3945</v>
      </c>
      <c r="I60" s="204" t="s">
        <v>3968</v>
      </c>
      <c r="J60" s="204" t="s">
        <v>3969</v>
      </c>
      <c r="K60" s="204"/>
      <c r="L60" s="204"/>
      <c r="M60" s="204"/>
      <c r="N60" s="204"/>
      <c r="O60" s="204"/>
      <c r="P60" s="204"/>
      <c r="Q60" s="204"/>
      <c r="R60" s="204"/>
      <c r="S60" s="295" t="s">
        <v>50</v>
      </c>
      <c r="T60" s="295" t="s">
        <v>50</v>
      </c>
      <c r="U60" s="204"/>
      <c r="V60" s="225" t="s">
        <v>1801</v>
      </c>
      <c r="W60" s="296">
        <v>4000</v>
      </c>
    </row>
    <row r="61" spans="1:25" s="225" customFormat="1" ht="43.5">
      <c r="A61" s="204">
        <v>44</v>
      </c>
      <c r="B61" s="204">
        <v>29</v>
      </c>
      <c r="C61" s="294" t="s">
        <v>58</v>
      </c>
      <c r="D61" s="294" t="s">
        <v>1611</v>
      </c>
      <c r="E61" s="294" t="s">
        <v>3970</v>
      </c>
      <c r="F61" s="204" t="s">
        <v>3944</v>
      </c>
      <c r="G61" s="204" t="s">
        <v>57</v>
      </c>
      <c r="H61" s="204" t="s">
        <v>3945</v>
      </c>
      <c r="I61" s="204" t="s">
        <v>3971</v>
      </c>
      <c r="J61" s="204" t="s">
        <v>3972</v>
      </c>
      <c r="K61" s="204"/>
      <c r="L61" s="204"/>
      <c r="M61" s="204"/>
      <c r="N61" s="204"/>
      <c r="O61" s="204"/>
      <c r="P61" s="204"/>
      <c r="Q61" s="204"/>
      <c r="R61" s="204"/>
      <c r="S61" s="295" t="s">
        <v>50</v>
      </c>
      <c r="T61" s="295" t="s">
        <v>50</v>
      </c>
      <c r="U61" s="204"/>
      <c r="V61" s="225" t="s">
        <v>1801</v>
      </c>
      <c r="W61" s="296">
        <v>4000</v>
      </c>
    </row>
    <row r="62" spans="1:25" s="225" customFormat="1" ht="43.5">
      <c r="A62" s="474">
        <v>45</v>
      </c>
      <c r="B62" s="204">
        <v>29</v>
      </c>
      <c r="C62" s="294" t="s">
        <v>45</v>
      </c>
      <c r="D62" s="294" t="s">
        <v>3973</v>
      </c>
      <c r="E62" s="294" t="s">
        <v>3974</v>
      </c>
      <c r="F62" s="204" t="s">
        <v>3944</v>
      </c>
      <c r="G62" s="204" t="s">
        <v>57</v>
      </c>
      <c r="H62" s="204" t="s">
        <v>3945</v>
      </c>
      <c r="I62" s="204" t="s">
        <v>3975</v>
      </c>
      <c r="J62" s="204" t="s">
        <v>3976</v>
      </c>
      <c r="K62" s="204"/>
      <c r="L62" s="204"/>
      <c r="M62" s="204"/>
      <c r="N62" s="204"/>
      <c r="O62" s="204"/>
      <c r="P62" s="204"/>
      <c r="Q62" s="204"/>
      <c r="R62" s="204"/>
      <c r="S62" s="295" t="s">
        <v>50</v>
      </c>
      <c r="T62" s="295" t="s">
        <v>50</v>
      </c>
      <c r="U62" s="204"/>
      <c r="V62" s="225" t="s">
        <v>1801</v>
      </c>
      <c r="W62" s="296">
        <v>4000</v>
      </c>
    </row>
    <row r="63" spans="1:25" s="225" customFormat="1" ht="43.5">
      <c r="A63" s="204">
        <v>46</v>
      </c>
      <c r="B63" s="204">
        <v>71</v>
      </c>
      <c r="C63" s="294" t="s">
        <v>58</v>
      </c>
      <c r="D63" s="294" t="s">
        <v>2888</v>
      </c>
      <c r="E63" s="294" t="s">
        <v>3977</v>
      </c>
      <c r="F63" s="204" t="s">
        <v>3460</v>
      </c>
      <c r="G63" s="204" t="s">
        <v>57</v>
      </c>
      <c r="H63" s="204" t="s">
        <v>2070</v>
      </c>
      <c r="I63" s="204" t="s">
        <v>3978</v>
      </c>
      <c r="J63" s="204" t="s">
        <v>3979</v>
      </c>
      <c r="K63" s="204"/>
      <c r="L63" s="204"/>
      <c r="M63" s="204"/>
      <c r="N63" s="204"/>
      <c r="O63" s="204"/>
      <c r="P63" s="204"/>
      <c r="Q63" s="204"/>
      <c r="R63" s="204"/>
      <c r="S63" s="295" t="s">
        <v>50</v>
      </c>
      <c r="T63" s="295" t="s">
        <v>50</v>
      </c>
      <c r="U63" s="204"/>
      <c r="V63" s="225" t="s">
        <v>1801</v>
      </c>
      <c r="W63" s="296">
        <v>4000</v>
      </c>
    </row>
    <row r="64" spans="1:25" s="225" customFormat="1" ht="43.5">
      <c r="A64" s="474">
        <v>47</v>
      </c>
      <c r="B64" s="204">
        <v>71</v>
      </c>
      <c r="C64" s="294" t="s">
        <v>58</v>
      </c>
      <c r="D64" s="294" t="s">
        <v>652</v>
      </c>
      <c r="E64" s="294" t="s">
        <v>715</v>
      </c>
      <c r="F64" s="204" t="s">
        <v>3460</v>
      </c>
      <c r="G64" s="204" t="s">
        <v>57</v>
      </c>
      <c r="H64" s="204" t="s">
        <v>2070</v>
      </c>
      <c r="I64" s="204" t="s">
        <v>3980</v>
      </c>
      <c r="J64" s="204" t="s">
        <v>3981</v>
      </c>
      <c r="K64" s="204"/>
      <c r="L64" s="204"/>
      <c r="M64" s="204"/>
      <c r="N64" s="204"/>
      <c r="O64" s="204"/>
      <c r="P64" s="204"/>
      <c r="Q64" s="204"/>
      <c r="R64" s="204"/>
      <c r="S64" s="295" t="s">
        <v>50</v>
      </c>
      <c r="T64" s="295" t="s">
        <v>50</v>
      </c>
      <c r="U64" s="204"/>
      <c r="V64" s="225" t="s">
        <v>1801</v>
      </c>
      <c r="W64" s="296">
        <v>4000</v>
      </c>
    </row>
    <row r="65" spans="1:24" s="285" customFormat="1" ht="43.5">
      <c r="A65" s="204">
        <v>48</v>
      </c>
      <c r="B65" s="186">
        <v>71</v>
      </c>
      <c r="C65" s="283" t="s">
        <v>58</v>
      </c>
      <c r="D65" s="283" t="s">
        <v>3982</v>
      </c>
      <c r="E65" s="283" t="s">
        <v>3983</v>
      </c>
      <c r="F65" s="186" t="s">
        <v>3460</v>
      </c>
      <c r="G65" s="186" t="s">
        <v>57</v>
      </c>
      <c r="H65" s="186" t="s">
        <v>2070</v>
      </c>
      <c r="I65" s="186" t="s">
        <v>3984</v>
      </c>
      <c r="J65" s="186" t="s">
        <v>3985</v>
      </c>
      <c r="K65" s="186"/>
      <c r="L65" s="186"/>
      <c r="M65" s="186"/>
      <c r="N65" s="186"/>
      <c r="O65" s="186"/>
      <c r="P65" s="186"/>
      <c r="Q65" s="186"/>
      <c r="R65" s="186"/>
      <c r="S65" s="284" t="s">
        <v>50</v>
      </c>
      <c r="T65" s="284" t="s">
        <v>50</v>
      </c>
      <c r="U65" s="186"/>
    </row>
    <row r="66" spans="1:24" s="225" customFormat="1" ht="43.5">
      <c r="A66" s="474">
        <v>49</v>
      </c>
      <c r="B66" s="204">
        <v>71</v>
      </c>
      <c r="C66" s="294" t="s">
        <v>58</v>
      </c>
      <c r="D66" s="294" t="s">
        <v>3986</v>
      </c>
      <c r="E66" s="294" t="s">
        <v>3987</v>
      </c>
      <c r="F66" s="204" t="s">
        <v>3460</v>
      </c>
      <c r="G66" s="204" t="s">
        <v>57</v>
      </c>
      <c r="H66" s="204" t="s">
        <v>2070</v>
      </c>
      <c r="I66" s="204" t="s">
        <v>3988</v>
      </c>
      <c r="J66" s="204" t="s">
        <v>3989</v>
      </c>
      <c r="K66" s="204"/>
      <c r="L66" s="204"/>
      <c r="M66" s="204"/>
      <c r="N66" s="204"/>
      <c r="O66" s="204"/>
      <c r="P66" s="204"/>
      <c r="Q66" s="204"/>
      <c r="R66" s="204"/>
      <c r="S66" s="295" t="s">
        <v>50</v>
      </c>
      <c r="T66" s="295" t="s">
        <v>50</v>
      </c>
      <c r="U66" s="204"/>
      <c r="V66" s="225" t="s">
        <v>1801</v>
      </c>
      <c r="W66" s="296">
        <v>4000</v>
      </c>
    </row>
    <row r="67" spans="1:24" s="225" customFormat="1" ht="43.5">
      <c r="A67" s="204">
        <v>50</v>
      </c>
      <c r="B67" s="204">
        <v>4</v>
      </c>
      <c r="C67" s="294" t="s">
        <v>58</v>
      </c>
      <c r="D67" s="294" t="s">
        <v>1061</v>
      </c>
      <c r="E67" s="294" t="s">
        <v>3990</v>
      </c>
      <c r="F67" s="204" t="s">
        <v>3128</v>
      </c>
      <c r="G67" s="204" t="s">
        <v>57</v>
      </c>
      <c r="H67" s="204" t="s">
        <v>136</v>
      </c>
      <c r="I67" s="204" t="s">
        <v>3991</v>
      </c>
      <c r="J67" s="204"/>
      <c r="K67" s="204"/>
      <c r="L67" s="204"/>
      <c r="M67" s="204"/>
      <c r="N67" s="204"/>
      <c r="O67" s="204"/>
      <c r="P67" s="204"/>
      <c r="Q67" s="204"/>
      <c r="R67" s="204"/>
      <c r="S67" s="295" t="s">
        <v>50</v>
      </c>
      <c r="T67" s="295" t="s">
        <v>50</v>
      </c>
      <c r="U67" s="204"/>
      <c r="V67" s="225" t="s">
        <v>1801</v>
      </c>
      <c r="W67" s="296">
        <v>4000</v>
      </c>
    </row>
    <row r="68" spans="1:24" s="348" customFormat="1" ht="43.5">
      <c r="A68" s="515">
        <v>51</v>
      </c>
      <c r="B68" s="159">
        <v>4</v>
      </c>
      <c r="C68" s="345" t="s">
        <v>58</v>
      </c>
      <c r="D68" s="345" t="s">
        <v>258</v>
      </c>
      <c r="E68" s="345" t="s">
        <v>3992</v>
      </c>
      <c r="F68" s="159" t="s">
        <v>3128</v>
      </c>
      <c r="G68" s="159" t="s">
        <v>57</v>
      </c>
      <c r="H68" s="159" t="s">
        <v>136</v>
      </c>
      <c r="I68" s="159" t="s">
        <v>3993</v>
      </c>
      <c r="J68" s="159" t="s">
        <v>3994</v>
      </c>
      <c r="K68" s="159"/>
      <c r="L68" s="159"/>
      <c r="M68" s="159"/>
      <c r="N68" s="159"/>
      <c r="O68" s="159"/>
      <c r="P68" s="159"/>
      <c r="Q68" s="159"/>
      <c r="R68" s="159"/>
      <c r="S68" s="346" t="s">
        <v>50</v>
      </c>
      <c r="T68" s="346" t="s">
        <v>50</v>
      </c>
      <c r="U68" s="159"/>
      <c r="X68" s="348" t="s">
        <v>3804</v>
      </c>
    </row>
    <row r="69" spans="1:24" s="285" customFormat="1" ht="43.5">
      <c r="A69" s="204">
        <v>52</v>
      </c>
      <c r="B69" s="186">
        <v>38</v>
      </c>
      <c r="C69" s="283" t="s">
        <v>45</v>
      </c>
      <c r="D69" s="283" t="s">
        <v>4010</v>
      </c>
      <c r="E69" s="283" t="s">
        <v>4011</v>
      </c>
      <c r="F69" s="186" t="s">
        <v>3905</v>
      </c>
      <c r="G69" s="186" t="s">
        <v>57</v>
      </c>
      <c r="H69" s="186" t="s">
        <v>2167</v>
      </c>
      <c r="I69" s="186" t="s">
        <v>4012</v>
      </c>
      <c r="J69" s="186" t="s">
        <v>4013</v>
      </c>
      <c r="K69" s="186"/>
      <c r="L69" s="186"/>
      <c r="M69" s="186"/>
      <c r="N69" s="186"/>
      <c r="O69" s="186"/>
      <c r="P69" s="186"/>
      <c r="Q69" s="186"/>
      <c r="R69" s="284" t="s">
        <v>50</v>
      </c>
      <c r="S69" s="186"/>
      <c r="T69" s="284" t="s">
        <v>50</v>
      </c>
      <c r="U69" s="186"/>
    </row>
    <row r="70" spans="1:24" s="285" customFormat="1" ht="43.5">
      <c r="A70" s="474">
        <v>53</v>
      </c>
      <c r="B70" s="186">
        <v>38</v>
      </c>
      <c r="C70" s="283" t="s">
        <v>58</v>
      </c>
      <c r="D70" s="283" t="s">
        <v>4014</v>
      </c>
      <c r="E70" s="283" t="s">
        <v>4015</v>
      </c>
      <c r="F70" s="186" t="s">
        <v>3905</v>
      </c>
      <c r="G70" s="186" t="s">
        <v>57</v>
      </c>
      <c r="H70" s="186" t="s">
        <v>2167</v>
      </c>
      <c r="I70" s="186" t="s">
        <v>4016</v>
      </c>
      <c r="J70" s="186" t="s">
        <v>4017</v>
      </c>
      <c r="K70" s="186"/>
      <c r="L70" s="186"/>
      <c r="M70" s="186"/>
      <c r="N70" s="186"/>
      <c r="O70" s="186"/>
      <c r="P70" s="186"/>
      <c r="Q70" s="186"/>
      <c r="R70" s="284" t="s">
        <v>50</v>
      </c>
      <c r="S70" s="186"/>
      <c r="T70" s="284" t="s">
        <v>50</v>
      </c>
      <c r="U70" s="186"/>
    </row>
    <row r="71" spans="1:24" s="285" customFormat="1" ht="43.5">
      <c r="A71" s="204">
        <v>54</v>
      </c>
      <c r="B71" s="186">
        <v>38</v>
      </c>
      <c r="C71" s="283" t="s">
        <v>58</v>
      </c>
      <c r="D71" s="283" t="s">
        <v>4018</v>
      </c>
      <c r="E71" s="283" t="s">
        <v>4019</v>
      </c>
      <c r="F71" s="186" t="s">
        <v>3905</v>
      </c>
      <c r="G71" s="186" t="s">
        <v>57</v>
      </c>
      <c r="H71" s="186" t="s">
        <v>2167</v>
      </c>
      <c r="I71" s="186" t="s">
        <v>4020</v>
      </c>
      <c r="J71" s="186" t="s">
        <v>4021</v>
      </c>
      <c r="K71" s="186"/>
      <c r="L71" s="186"/>
      <c r="M71" s="186"/>
      <c r="N71" s="186"/>
      <c r="O71" s="186"/>
      <c r="P71" s="186"/>
      <c r="Q71" s="186"/>
      <c r="R71" s="186"/>
      <c r="S71" s="284" t="s">
        <v>50</v>
      </c>
      <c r="T71" s="284" t="s">
        <v>50</v>
      </c>
      <c r="U71" s="186"/>
    </row>
    <row r="72" spans="1:24" s="285" customFormat="1" ht="43.5">
      <c r="A72" s="474">
        <v>55</v>
      </c>
      <c r="B72" s="186">
        <v>38</v>
      </c>
      <c r="C72" s="283" t="s">
        <v>58</v>
      </c>
      <c r="D72" s="283" t="s">
        <v>2509</v>
      </c>
      <c r="E72" s="283" t="s">
        <v>4022</v>
      </c>
      <c r="F72" s="186" t="s">
        <v>3905</v>
      </c>
      <c r="G72" s="186" t="s">
        <v>57</v>
      </c>
      <c r="H72" s="186" t="s">
        <v>2167</v>
      </c>
      <c r="I72" s="186" t="s">
        <v>4023</v>
      </c>
      <c r="J72" s="186" t="s">
        <v>4024</v>
      </c>
      <c r="K72" s="186"/>
      <c r="L72" s="186"/>
      <c r="M72" s="186"/>
      <c r="N72" s="186"/>
      <c r="O72" s="186"/>
      <c r="P72" s="186"/>
      <c r="Q72" s="186"/>
      <c r="R72" s="284" t="s">
        <v>50</v>
      </c>
      <c r="S72" s="186"/>
      <c r="T72" s="284" t="s">
        <v>50</v>
      </c>
      <c r="U72" s="186"/>
    </row>
    <row r="73" spans="1:24" s="285" customFormat="1" ht="43.5">
      <c r="A73" s="204">
        <v>56</v>
      </c>
      <c r="B73" s="186">
        <v>38</v>
      </c>
      <c r="C73" s="283" t="s">
        <v>58</v>
      </c>
      <c r="D73" s="283" t="s">
        <v>4025</v>
      </c>
      <c r="E73" s="283" t="s">
        <v>4026</v>
      </c>
      <c r="F73" s="186" t="s">
        <v>3905</v>
      </c>
      <c r="G73" s="186" t="s">
        <v>57</v>
      </c>
      <c r="H73" s="186" t="s">
        <v>2167</v>
      </c>
      <c r="I73" s="186" t="s">
        <v>4027</v>
      </c>
      <c r="J73" s="186" t="s">
        <v>4028</v>
      </c>
      <c r="K73" s="186"/>
      <c r="L73" s="186"/>
      <c r="M73" s="186"/>
      <c r="N73" s="186"/>
      <c r="O73" s="186"/>
      <c r="P73" s="186"/>
      <c r="Q73" s="186"/>
      <c r="R73" s="284" t="s">
        <v>50</v>
      </c>
      <c r="S73" s="186"/>
      <c r="T73" s="284" t="s">
        <v>50</v>
      </c>
      <c r="U73" s="186"/>
    </row>
    <row r="74" spans="1:24" s="285" customFormat="1" ht="43.5">
      <c r="A74" s="474">
        <v>57</v>
      </c>
      <c r="B74" s="186">
        <v>38</v>
      </c>
      <c r="C74" s="283" t="s">
        <v>58</v>
      </c>
      <c r="D74" s="283" t="s">
        <v>4029</v>
      </c>
      <c r="E74" s="283" t="s">
        <v>4030</v>
      </c>
      <c r="F74" s="186" t="s">
        <v>3905</v>
      </c>
      <c r="G74" s="186" t="s">
        <v>57</v>
      </c>
      <c r="H74" s="186" t="s">
        <v>2167</v>
      </c>
      <c r="I74" s="186" t="s">
        <v>2178</v>
      </c>
      <c r="J74" s="186" t="s">
        <v>4031</v>
      </c>
      <c r="K74" s="186"/>
      <c r="L74" s="186"/>
      <c r="M74" s="186"/>
      <c r="N74" s="186"/>
      <c r="O74" s="186"/>
      <c r="P74" s="186"/>
      <c r="Q74" s="186"/>
      <c r="R74" s="284" t="s">
        <v>50</v>
      </c>
      <c r="S74" s="186"/>
      <c r="T74" s="284" t="s">
        <v>50</v>
      </c>
      <c r="U74" s="186"/>
    </row>
    <row r="75" spans="1:24" s="285" customFormat="1" ht="43.5">
      <c r="A75" s="204">
        <v>58</v>
      </c>
      <c r="B75" s="186">
        <v>38</v>
      </c>
      <c r="C75" s="283" t="s">
        <v>45</v>
      </c>
      <c r="D75" s="283" t="s">
        <v>3662</v>
      </c>
      <c r="E75" s="283" t="s">
        <v>4030</v>
      </c>
      <c r="F75" s="186" t="s">
        <v>3905</v>
      </c>
      <c r="G75" s="186" t="s">
        <v>57</v>
      </c>
      <c r="H75" s="186" t="s">
        <v>2167</v>
      </c>
      <c r="I75" s="186" t="s">
        <v>2178</v>
      </c>
      <c r="J75" s="186" t="s">
        <v>4032</v>
      </c>
      <c r="K75" s="186"/>
      <c r="L75" s="186"/>
      <c r="M75" s="186"/>
      <c r="N75" s="186"/>
      <c r="O75" s="186"/>
      <c r="P75" s="186"/>
      <c r="Q75" s="186"/>
      <c r="R75" s="284" t="s">
        <v>50</v>
      </c>
      <c r="S75" s="186"/>
      <c r="T75" s="284" t="s">
        <v>50</v>
      </c>
      <c r="U75" s="186"/>
    </row>
    <row r="76" spans="1:24" s="285" customFormat="1" ht="43.5">
      <c r="A76" s="474">
        <v>59</v>
      </c>
      <c r="B76" s="186">
        <v>38</v>
      </c>
      <c r="C76" s="283" t="s">
        <v>58</v>
      </c>
      <c r="D76" s="283" t="s">
        <v>883</v>
      </c>
      <c r="E76" s="283" t="s">
        <v>4033</v>
      </c>
      <c r="F76" s="186" t="s">
        <v>3905</v>
      </c>
      <c r="G76" s="186" t="s">
        <v>57</v>
      </c>
      <c r="H76" s="186" t="s">
        <v>2167</v>
      </c>
      <c r="I76" s="186" t="s">
        <v>2178</v>
      </c>
      <c r="J76" s="186" t="s">
        <v>4034</v>
      </c>
      <c r="K76" s="186"/>
      <c r="L76" s="186"/>
      <c r="M76" s="186"/>
      <c r="N76" s="186"/>
      <c r="O76" s="186"/>
      <c r="P76" s="186"/>
      <c r="Q76" s="186"/>
      <c r="R76" s="284" t="s">
        <v>50</v>
      </c>
      <c r="S76" s="186"/>
      <c r="T76" s="284" t="s">
        <v>50</v>
      </c>
      <c r="U76" s="186"/>
    </row>
    <row r="77" spans="1:24" s="285" customFormat="1" ht="43.5">
      <c r="A77" s="204">
        <v>60</v>
      </c>
      <c r="B77" s="186">
        <v>38</v>
      </c>
      <c r="C77" s="283" t="s">
        <v>58</v>
      </c>
      <c r="D77" s="283" t="s">
        <v>4035</v>
      </c>
      <c r="E77" s="283" t="s">
        <v>4036</v>
      </c>
      <c r="F77" s="186" t="s">
        <v>3905</v>
      </c>
      <c r="G77" s="186" t="s">
        <v>57</v>
      </c>
      <c r="H77" s="186" t="s">
        <v>2167</v>
      </c>
      <c r="I77" s="186" t="s">
        <v>2178</v>
      </c>
      <c r="J77" s="186" t="s">
        <v>4037</v>
      </c>
      <c r="K77" s="186"/>
      <c r="L77" s="186"/>
      <c r="M77" s="186"/>
      <c r="N77" s="186"/>
      <c r="O77" s="186"/>
      <c r="P77" s="186"/>
      <c r="Q77" s="186"/>
      <c r="R77" s="284" t="s">
        <v>50</v>
      </c>
      <c r="S77" s="186"/>
      <c r="T77" s="284" t="s">
        <v>50</v>
      </c>
      <c r="U77" s="186"/>
    </row>
    <row r="78" spans="1:24" s="285" customFormat="1" ht="43.5">
      <c r="A78" s="474">
        <v>61</v>
      </c>
      <c r="B78" s="186">
        <v>38</v>
      </c>
      <c r="C78" s="283" t="s">
        <v>58</v>
      </c>
      <c r="D78" s="283" t="s">
        <v>4038</v>
      </c>
      <c r="E78" s="283" t="s">
        <v>2387</v>
      </c>
      <c r="F78" s="186" t="s">
        <v>3905</v>
      </c>
      <c r="G78" s="186" t="s">
        <v>57</v>
      </c>
      <c r="H78" s="186" t="s">
        <v>2167</v>
      </c>
      <c r="I78" s="186" t="s">
        <v>4039</v>
      </c>
      <c r="J78" s="186" t="s">
        <v>4040</v>
      </c>
      <c r="K78" s="186"/>
      <c r="L78" s="186"/>
      <c r="M78" s="186"/>
      <c r="N78" s="186"/>
      <c r="O78" s="186"/>
      <c r="P78" s="186"/>
      <c r="Q78" s="186"/>
      <c r="R78" s="284" t="s">
        <v>50</v>
      </c>
      <c r="S78" s="186"/>
      <c r="T78" s="284" t="s">
        <v>50</v>
      </c>
      <c r="U78" s="186"/>
      <c r="W78" s="423"/>
    </row>
    <row r="79" spans="1:24" s="225" customFormat="1" ht="43.5">
      <c r="A79" s="204">
        <v>62</v>
      </c>
      <c r="B79" s="204">
        <v>29</v>
      </c>
      <c r="C79" s="294" t="s">
        <v>45</v>
      </c>
      <c r="D79" s="294" t="s">
        <v>728</v>
      </c>
      <c r="E79" s="294" t="s">
        <v>4041</v>
      </c>
      <c r="F79" s="204" t="s">
        <v>3944</v>
      </c>
      <c r="G79" s="204" t="s">
        <v>57</v>
      </c>
      <c r="H79" s="204" t="s">
        <v>501</v>
      </c>
      <c r="I79" s="204" t="s">
        <v>4042</v>
      </c>
      <c r="J79" s="204" t="s">
        <v>4043</v>
      </c>
      <c r="K79" s="204"/>
      <c r="L79" s="204"/>
      <c r="M79" s="204"/>
      <c r="N79" s="204"/>
      <c r="O79" s="204"/>
      <c r="P79" s="204"/>
      <c r="Q79" s="204"/>
      <c r="R79" s="204"/>
      <c r="S79" s="295" t="s">
        <v>50</v>
      </c>
      <c r="T79" s="295" t="s">
        <v>50</v>
      </c>
      <c r="U79" s="204"/>
      <c r="V79" s="225" t="s">
        <v>1801</v>
      </c>
      <c r="W79" s="296">
        <v>4000</v>
      </c>
    </row>
    <row r="80" spans="1:24" s="225" customFormat="1" ht="43.5">
      <c r="A80" s="474">
        <v>63</v>
      </c>
      <c r="B80" s="204">
        <v>29</v>
      </c>
      <c r="C80" s="294" t="s">
        <v>45</v>
      </c>
      <c r="D80" s="294" t="s">
        <v>876</v>
      </c>
      <c r="E80" s="294" t="s">
        <v>4044</v>
      </c>
      <c r="F80" s="204" t="s">
        <v>3944</v>
      </c>
      <c r="G80" s="204" t="s">
        <v>57</v>
      </c>
      <c r="H80" s="204" t="s">
        <v>501</v>
      </c>
      <c r="I80" s="204" t="s">
        <v>4045</v>
      </c>
      <c r="J80" s="204"/>
      <c r="K80" s="204"/>
      <c r="L80" s="204"/>
      <c r="M80" s="204"/>
      <c r="N80" s="204"/>
      <c r="O80" s="204"/>
      <c r="P80" s="204"/>
      <c r="Q80" s="204"/>
      <c r="R80" s="204"/>
      <c r="S80" s="295" t="s">
        <v>50</v>
      </c>
      <c r="T80" s="295" t="s">
        <v>50</v>
      </c>
      <c r="U80" s="204"/>
      <c r="V80" s="225" t="s">
        <v>1801</v>
      </c>
      <c r="W80" s="296">
        <v>4000</v>
      </c>
    </row>
    <row r="81" spans="1:27" s="163" customFormat="1" ht="43.5">
      <c r="A81" s="204">
        <v>64</v>
      </c>
      <c r="B81" s="204">
        <v>17</v>
      </c>
      <c r="C81" s="294" t="s">
        <v>58</v>
      </c>
      <c r="D81" s="294" t="s">
        <v>2545</v>
      </c>
      <c r="E81" s="294" t="s">
        <v>2546</v>
      </c>
      <c r="F81" s="204" t="s">
        <v>332</v>
      </c>
      <c r="G81" s="204" t="s">
        <v>57</v>
      </c>
      <c r="H81" s="204" t="s">
        <v>2548</v>
      </c>
      <c r="I81" s="204" t="s">
        <v>2549</v>
      </c>
      <c r="J81" s="204" t="s">
        <v>2550</v>
      </c>
      <c r="K81" s="204"/>
      <c r="L81" s="204"/>
      <c r="M81" s="204"/>
      <c r="N81" s="204"/>
      <c r="O81" s="204"/>
      <c r="P81" s="204"/>
      <c r="Q81" s="204"/>
      <c r="R81" s="295"/>
      <c r="S81" s="295" t="s">
        <v>50</v>
      </c>
      <c r="T81" s="295" t="s">
        <v>50</v>
      </c>
      <c r="U81" s="204"/>
      <c r="V81" s="225" t="s">
        <v>1801</v>
      </c>
      <c r="W81" s="296">
        <v>4000</v>
      </c>
      <c r="X81" s="225" t="s">
        <v>4046</v>
      </c>
    </row>
    <row r="82" spans="1:27" s="163" customFormat="1" ht="43.5">
      <c r="A82" s="474">
        <v>65</v>
      </c>
      <c r="B82" s="204">
        <v>17</v>
      </c>
      <c r="C82" s="294" t="s">
        <v>58</v>
      </c>
      <c r="D82" s="294" t="s">
        <v>82</v>
      </c>
      <c r="E82" s="294" t="s">
        <v>2547</v>
      </c>
      <c r="F82" s="204" t="s">
        <v>332</v>
      </c>
      <c r="G82" s="204" t="s">
        <v>57</v>
      </c>
      <c r="H82" s="204" t="s">
        <v>2551</v>
      </c>
      <c r="I82" s="204" t="s">
        <v>2552</v>
      </c>
      <c r="J82" s="204" t="s">
        <v>2553</v>
      </c>
      <c r="K82" s="204"/>
      <c r="L82" s="204"/>
      <c r="M82" s="204"/>
      <c r="N82" s="204"/>
      <c r="O82" s="204"/>
      <c r="P82" s="204"/>
      <c r="Q82" s="204"/>
      <c r="R82" s="295"/>
      <c r="S82" s="295" t="s">
        <v>50</v>
      </c>
      <c r="T82" s="295" t="s">
        <v>50</v>
      </c>
      <c r="U82" s="204"/>
      <c r="V82" s="225" t="s">
        <v>1801</v>
      </c>
      <c r="W82" s="296">
        <v>4000</v>
      </c>
      <c r="X82" s="225" t="s">
        <v>4047</v>
      </c>
    </row>
    <row r="83" spans="1:27">
      <c r="A83" s="204">
        <v>66</v>
      </c>
      <c r="B83" s="42"/>
      <c r="C83" s="442" t="s">
        <v>54</v>
      </c>
      <c r="D83" s="442" t="s">
        <v>4048</v>
      </c>
      <c r="E83" s="442" t="s">
        <v>4049</v>
      </c>
      <c r="F83" s="42" t="s">
        <v>4050</v>
      </c>
      <c r="G83" s="42" t="s">
        <v>57</v>
      </c>
      <c r="H83" s="42" t="s">
        <v>4051</v>
      </c>
      <c r="I83" s="42"/>
      <c r="J83" s="42" t="s">
        <v>4052</v>
      </c>
      <c r="K83" s="42"/>
      <c r="L83" s="42"/>
      <c r="M83" s="42"/>
      <c r="N83" s="42"/>
      <c r="O83" s="42"/>
      <c r="P83" s="42"/>
      <c r="Q83" s="42"/>
      <c r="R83" s="295" t="s">
        <v>50</v>
      </c>
      <c r="S83" s="42"/>
      <c r="T83" s="295" t="s">
        <v>50</v>
      </c>
      <c r="U83" s="42"/>
      <c r="W83" s="212"/>
      <c r="X83" s="46" t="s">
        <v>4086</v>
      </c>
    </row>
    <row r="84" spans="1:27" s="225" customFormat="1" ht="43.5">
      <c r="A84" s="474">
        <v>67</v>
      </c>
      <c r="B84" s="204">
        <v>29</v>
      </c>
      <c r="C84" s="294" t="s">
        <v>58</v>
      </c>
      <c r="D84" s="294" t="s">
        <v>4053</v>
      </c>
      <c r="E84" s="294" t="s">
        <v>4054</v>
      </c>
      <c r="F84" s="204" t="s">
        <v>3348</v>
      </c>
      <c r="G84" s="204" t="s">
        <v>57</v>
      </c>
      <c r="H84" s="204" t="s">
        <v>501</v>
      </c>
      <c r="I84" s="204" t="s">
        <v>4055</v>
      </c>
      <c r="J84" s="204"/>
      <c r="K84" s="204"/>
      <c r="L84" s="204"/>
      <c r="M84" s="204"/>
      <c r="N84" s="204"/>
      <c r="O84" s="204"/>
      <c r="P84" s="204"/>
      <c r="Q84" s="204"/>
      <c r="R84" s="204"/>
      <c r="S84" s="295" t="s">
        <v>50</v>
      </c>
      <c r="T84" s="295" t="s">
        <v>50</v>
      </c>
      <c r="U84" s="204"/>
      <c r="V84" s="225" t="s">
        <v>1801</v>
      </c>
      <c r="W84" s="296">
        <v>4000</v>
      </c>
    </row>
    <row r="85" spans="1:27" s="225" customFormat="1">
      <c r="A85" s="204">
        <v>68</v>
      </c>
      <c r="B85" s="204">
        <v>29</v>
      </c>
      <c r="C85" s="294" t="s">
        <v>54</v>
      </c>
      <c r="D85" s="294" t="s">
        <v>4056</v>
      </c>
      <c r="E85" s="294" t="s">
        <v>3331</v>
      </c>
      <c r="F85" s="204" t="s">
        <v>3348</v>
      </c>
      <c r="G85" s="204" t="s">
        <v>57</v>
      </c>
      <c r="H85" s="204" t="s">
        <v>501</v>
      </c>
      <c r="I85" s="204" t="s">
        <v>4057</v>
      </c>
      <c r="J85" s="204" t="s">
        <v>4058</v>
      </c>
      <c r="K85" s="204"/>
      <c r="L85" s="204"/>
      <c r="M85" s="204"/>
      <c r="N85" s="204"/>
      <c r="O85" s="204"/>
      <c r="P85" s="204"/>
      <c r="Q85" s="204"/>
      <c r="R85" s="204"/>
      <c r="S85" s="295" t="s">
        <v>50</v>
      </c>
      <c r="T85" s="295" t="s">
        <v>50</v>
      </c>
      <c r="U85" s="204"/>
      <c r="V85" s="225" t="s">
        <v>1801</v>
      </c>
      <c r="W85" s="296">
        <v>4000</v>
      </c>
    </row>
    <row r="86" spans="1:27" s="225" customFormat="1" ht="43.5">
      <c r="A86" s="474">
        <v>69</v>
      </c>
      <c r="B86" s="204">
        <v>58</v>
      </c>
      <c r="C86" s="294" t="s">
        <v>54</v>
      </c>
      <c r="D86" s="294" t="s">
        <v>4059</v>
      </c>
      <c r="E86" s="294" t="s">
        <v>4060</v>
      </c>
      <c r="F86" s="204" t="s">
        <v>3348</v>
      </c>
      <c r="G86" s="204" t="s">
        <v>57</v>
      </c>
      <c r="H86" s="204" t="s">
        <v>501</v>
      </c>
      <c r="I86" s="204" t="s">
        <v>4061</v>
      </c>
      <c r="J86" s="204" t="s">
        <v>4062</v>
      </c>
      <c r="K86" s="204"/>
      <c r="L86" s="204"/>
      <c r="M86" s="204"/>
      <c r="N86" s="204"/>
      <c r="O86" s="204"/>
      <c r="P86" s="204"/>
      <c r="Q86" s="204"/>
      <c r="R86" s="204"/>
      <c r="S86" s="295" t="s">
        <v>50</v>
      </c>
      <c r="T86" s="295" t="s">
        <v>50</v>
      </c>
      <c r="U86" s="204"/>
      <c r="V86" s="225" t="s">
        <v>1801</v>
      </c>
      <c r="W86" s="296">
        <v>4000</v>
      </c>
    </row>
    <row r="87" spans="1:27" s="225" customFormat="1" ht="65.25">
      <c r="A87" s="204">
        <v>70</v>
      </c>
      <c r="B87" s="204">
        <v>111</v>
      </c>
      <c r="C87" s="294" t="s">
        <v>45</v>
      </c>
      <c r="D87" s="294" t="s">
        <v>4063</v>
      </c>
      <c r="E87" s="294" t="s">
        <v>4064</v>
      </c>
      <c r="F87" s="204" t="s">
        <v>3348</v>
      </c>
      <c r="G87" s="204" t="s">
        <v>57</v>
      </c>
      <c r="H87" s="204" t="s">
        <v>501</v>
      </c>
      <c r="I87" s="204" t="s">
        <v>4100</v>
      </c>
      <c r="J87" s="204" t="s">
        <v>4101</v>
      </c>
      <c r="K87" s="204"/>
      <c r="L87" s="204"/>
      <c r="M87" s="204"/>
      <c r="N87" s="204"/>
      <c r="O87" s="204"/>
      <c r="P87" s="204"/>
      <c r="Q87" s="204"/>
      <c r="R87" s="204"/>
      <c r="S87" s="295" t="s">
        <v>50</v>
      </c>
      <c r="T87" s="295" t="s">
        <v>50</v>
      </c>
      <c r="U87" s="204"/>
      <c r="V87" s="225" t="s">
        <v>1801</v>
      </c>
      <c r="W87" s="296">
        <v>4000</v>
      </c>
      <c r="X87" s="225" t="s">
        <v>3772</v>
      </c>
      <c r="Y87" s="225" t="s">
        <v>4065</v>
      </c>
      <c r="Z87" s="225" t="s">
        <v>4085</v>
      </c>
      <c r="AA87" s="225" t="s">
        <v>4102</v>
      </c>
    </row>
    <row r="88" spans="1:27" s="163" customFormat="1" ht="43.5">
      <c r="A88" s="474">
        <v>71</v>
      </c>
      <c r="B88" s="204">
        <v>23</v>
      </c>
      <c r="C88" s="294" t="s">
        <v>58</v>
      </c>
      <c r="D88" s="294" t="s">
        <v>2140</v>
      </c>
      <c r="E88" s="294" t="s">
        <v>3238</v>
      </c>
      <c r="F88" s="204" t="s">
        <v>3128</v>
      </c>
      <c r="G88" s="204" t="s">
        <v>57</v>
      </c>
      <c r="H88" s="204" t="s">
        <v>3239</v>
      </c>
      <c r="I88" s="204" t="s">
        <v>3240</v>
      </c>
      <c r="J88" s="204" t="s">
        <v>4009</v>
      </c>
      <c r="K88" s="204"/>
      <c r="L88" s="204"/>
      <c r="M88" s="204"/>
      <c r="N88" s="204"/>
      <c r="O88" s="204"/>
      <c r="P88" s="204"/>
      <c r="Q88" s="204"/>
      <c r="R88" s="204"/>
      <c r="S88" s="295" t="s">
        <v>50</v>
      </c>
      <c r="T88" s="295" t="s">
        <v>50</v>
      </c>
      <c r="U88" s="204"/>
      <c r="V88" s="225" t="s">
        <v>1801</v>
      </c>
      <c r="W88" s="296">
        <v>4000</v>
      </c>
      <c r="X88" s="225" t="s">
        <v>4066</v>
      </c>
    </row>
    <row r="89" spans="1:27" s="163" customFormat="1" ht="43.5">
      <c r="A89" s="204">
        <v>72</v>
      </c>
      <c r="B89" s="204">
        <v>23</v>
      </c>
      <c r="C89" s="294" t="s">
        <v>58</v>
      </c>
      <c r="D89" s="294" t="s">
        <v>3241</v>
      </c>
      <c r="E89" s="294" t="s">
        <v>1942</v>
      </c>
      <c r="F89" s="204" t="s">
        <v>3128</v>
      </c>
      <c r="G89" s="204" t="s">
        <v>57</v>
      </c>
      <c r="H89" s="204" t="s">
        <v>3239</v>
      </c>
      <c r="I89" s="204" t="s">
        <v>3242</v>
      </c>
      <c r="J89" s="204"/>
      <c r="K89" s="204"/>
      <c r="L89" s="204"/>
      <c r="M89" s="204"/>
      <c r="N89" s="204"/>
      <c r="O89" s="204"/>
      <c r="P89" s="204"/>
      <c r="Q89" s="204"/>
      <c r="R89" s="204"/>
      <c r="S89" s="295" t="s">
        <v>50</v>
      </c>
      <c r="T89" s="295" t="s">
        <v>50</v>
      </c>
      <c r="U89" s="204"/>
      <c r="V89" s="225" t="s">
        <v>1801</v>
      </c>
      <c r="W89" s="296">
        <v>4000</v>
      </c>
      <c r="X89" s="225" t="s">
        <v>4067</v>
      </c>
    </row>
    <row r="90" spans="1:27">
      <c r="A90" s="474">
        <v>73</v>
      </c>
      <c r="B90" s="204">
        <v>23</v>
      </c>
      <c r="C90" s="294" t="s">
        <v>45</v>
      </c>
      <c r="D90" s="294" t="s">
        <v>3243</v>
      </c>
      <c r="E90" s="294" t="s">
        <v>3244</v>
      </c>
      <c r="F90" s="204" t="s">
        <v>3460</v>
      </c>
      <c r="G90" s="204" t="s">
        <v>57</v>
      </c>
      <c r="H90" s="204" t="s">
        <v>3239</v>
      </c>
      <c r="I90" s="204"/>
      <c r="J90" s="204" t="s">
        <v>3245</v>
      </c>
      <c r="K90" s="204"/>
      <c r="L90" s="204"/>
      <c r="M90" s="204"/>
      <c r="N90" s="204"/>
      <c r="O90" s="204"/>
      <c r="P90" s="204"/>
      <c r="Q90" s="204"/>
      <c r="R90" s="204"/>
      <c r="S90" s="295" t="s">
        <v>50</v>
      </c>
      <c r="T90" s="295" t="s">
        <v>50</v>
      </c>
      <c r="U90" s="204"/>
      <c r="V90" s="225" t="s">
        <v>1803</v>
      </c>
      <c r="W90" s="296">
        <v>4000</v>
      </c>
      <c r="X90" s="225" t="s">
        <v>4072</v>
      </c>
    </row>
    <row r="91" spans="1:27" s="225" customFormat="1" ht="43.5">
      <c r="A91" s="204">
        <v>74</v>
      </c>
      <c r="B91" s="204"/>
      <c r="C91" s="294" t="s">
        <v>58</v>
      </c>
      <c r="D91" s="294" t="s">
        <v>4073</v>
      </c>
      <c r="E91" s="294" t="s">
        <v>4074</v>
      </c>
      <c r="F91" s="204" t="s">
        <v>3362</v>
      </c>
      <c r="G91" s="204" t="s">
        <v>57</v>
      </c>
      <c r="H91" s="204" t="s">
        <v>4075</v>
      </c>
      <c r="I91" s="204"/>
      <c r="J91" s="204"/>
      <c r="K91" s="204"/>
      <c r="L91" s="204"/>
      <c r="M91" s="204"/>
      <c r="N91" s="204"/>
      <c r="O91" s="204"/>
      <c r="P91" s="204"/>
      <c r="Q91" s="204"/>
      <c r="R91" s="204"/>
      <c r="S91" s="295" t="s">
        <v>50</v>
      </c>
      <c r="T91" s="295" t="s">
        <v>50</v>
      </c>
      <c r="U91" s="204"/>
      <c r="V91" s="225" t="s">
        <v>1801</v>
      </c>
      <c r="W91" s="296">
        <v>4000</v>
      </c>
      <c r="Y91" s="225" t="s">
        <v>3564</v>
      </c>
    </row>
    <row r="92" spans="1:27" s="225" customFormat="1" ht="43.5">
      <c r="A92" s="474">
        <v>75</v>
      </c>
      <c r="B92" s="204"/>
      <c r="C92" s="294" t="s">
        <v>58</v>
      </c>
      <c r="D92" s="294" t="s">
        <v>236</v>
      </c>
      <c r="E92" s="294" t="s">
        <v>4076</v>
      </c>
      <c r="F92" s="204" t="s">
        <v>3362</v>
      </c>
      <c r="G92" s="204" t="s">
        <v>57</v>
      </c>
      <c r="H92" s="204" t="s">
        <v>4075</v>
      </c>
      <c r="I92" s="204"/>
      <c r="J92" s="204" t="s">
        <v>4078</v>
      </c>
      <c r="K92" s="204"/>
      <c r="L92" s="204"/>
      <c r="M92" s="204"/>
      <c r="N92" s="204"/>
      <c r="O92" s="204"/>
      <c r="P92" s="204"/>
      <c r="Q92" s="204"/>
      <c r="R92" s="204"/>
      <c r="S92" s="295" t="s">
        <v>50</v>
      </c>
      <c r="T92" s="295" t="s">
        <v>50</v>
      </c>
      <c r="U92" s="204"/>
      <c r="V92" s="225" t="s">
        <v>1801</v>
      </c>
      <c r="W92" s="296">
        <v>4000</v>
      </c>
      <c r="Y92" s="225" t="s">
        <v>3564</v>
      </c>
    </row>
    <row r="93" spans="1:27" s="225" customFormat="1" ht="43.5">
      <c r="A93" s="204">
        <v>76</v>
      </c>
      <c r="B93" s="204"/>
      <c r="C93" s="294" t="s">
        <v>58</v>
      </c>
      <c r="D93" s="294" t="s">
        <v>2063</v>
      </c>
      <c r="E93" s="294" t="s">
        <v>4077</v>
      </c>
      <c r="F93" s="204" t="s">
        <v>3362</v>
      </c>
      <c r="G93" s="204" t="s">
        <v>57</v>
      </c>
      <c r="H93" s="204" t="s">
        <v>4075</v>
      </c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95" t="s">
        <v>50</v>
      </c>
      <c r="T93" s="295" t="s">
        <v>50</v>
      </c>
      <c r="U93" s="204"/>
      <c r="V93" s="225" t="s">
        <v>1801</v>
      </c>
      <c r="W93" s="296">
        <v>4000</v>
      </c>
      <c r="Y93" s="225" t="s">
        <v>3564</v>
      </c>
    </row>
    <row r="94" spans="1:27" s="225" customFormat="1" ht="43.5">
      <c r="A94" s="474">
        <v>77</v>
      </c>
      <c r="B94" s="204"/>
      <c r="C94" s="294" t="s">
        <v>58</v>
      </c>
      <c r="D94" s="294" t="s">
        <v>4079</v>
      </c>
      <c r="E94" s="294" t="s">
        <v>4080</v>
      </c>
      <c r="F94" s="204" t="s">
        <v>3362</v>
      </c>
      <c r="G94" s="204" t="s">
        <v>57</v>
      </c>
      <c r="H94" s="204" t="s">
        <v>4075</v>
      </c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95" t="s">
        <v>50</v>
      </c>
      <c r="T94" s="295" t="s">
        <v>50</v>
      </c>
      <c r="U94" s="204"/>
      <c r="V94" s="225" t="s">
        <v>1801</v>
      </c>
      <c r="W94" s="296">
        <v>4000</v>
      </c>
      <c r="Y94" s="225" t="s">
        <v>3564</v>
      </c>
    </row>
    <row r="95" spans="1:27" s="225" customFormat="1" ht="43.5" customHeight="1">
      <c r="A95" s="204">
        <v>78</v>
      </c>
      <c r="B95" s="204"/>
      <c r="C95" s="294" t="s">
        <v>58</v>
      </c>
      <c r="D95" s="294" t="s">
        <v>4081</v>
      </c>
      <c r="E95" s="294" t="s">
        <v>4082</v>
      </c>
      <c r="F95" s="204" t="s">
        <v>3362</v>
      </c>
      <c r="G95" s="204" t="s">
        <v>57</v>
      </c>
      <c r="H95" s="204" t="s">
        <v>4083</v>
      </c>
      <c r="I95" s="204"/>
      <c r="J95" s="204" t="s">
        <v>4084</v>
      </c>
      <c r="K95" s="204"/>
      <c r="L95" s="204"/>
      <c r="M95" s="204"/>
      <c r="N95" s="204"/>
      <c r="O95" s="204"/>
      <c r="P95" s="204"/>
      <c r="Q95" s="204"/>
      <c r="R95" s="204"/>
      <c r="S95" s="295" t="s">
        <v>50</v>
      </c>
      <c r="T95" s="295" t="s">
        <v>50</v>
      </c>
      <c r="U95" s="204"/>
      <c r="V95" s="225" t="s">
        <v>1801</v>
      </c>
      <c r="W95" s="296">
        <v>4000</v>
      </c>
      <c r="Y95" s="225" t="s">
        <v>3564</v>
      </c>
    </row>
    <row r="96" spans="1:27" s="225" customFormat="1" ht="43.5">
      <c r="A96" s="474">
        <v>79</v>
      </c>
      <c r="B96" s="204">
        <v>29</v>
      </c>
      <c r="C96" s="294" t="s">
        <v>58</v>
      </c>
      <c r="D96" s="294" t="s">
        <v>4091</v>
      </c>
      <c r="E96" s="294" t="s">
        <v>4092</v>
      </c>
      <c r="F96" s="204" t="s">
        <v>3348</v>
      </c>
      <c r="G96" s="204" t="s">
        <v>57</v>
      </c>
      <c r="H96" s="204" t="s">
        <v>501</v>
      </c>
      <c r="I96" s="204" t="s">
        <v>4097</v>
      </c>
      <c r="J96" s="204" t="s">
        <v>4093</v>
      </c>
      <c r="K96" s="204"/>
      <c r="L96" s="204"/>
      <c r="M96" s="204"/>
      <c r="N96" s="204"/>
      <c r="O96" s="204"/>
      <c r="P96" s="204"/>
      <c r="Q96" s="204"/>
      <c r="R96" s="204"/>
      <c r="S96" s="295" t="s">
        <v>50</v>
      </c>
      <c r="T96" s="295" t="s">
        <v>50</v>
      </c>
      <c r="U96" s="204"/>
      <c r="V96" s="225" t="s">
        <v>1801</v>
      </c>
      <c r="W96" s="296">
        <v>4000</v>
      </c>
    </row>
    <row r="97" spans="1:23" s="225" customFormat="1" ht="43.5">
      <c r="A97" s="232">
        <v>80</v>
      </c>
      <c r="B97" s="232">
        <v>58</v>
      </c>
      <c r="C97" s="233" t="s">
        <v>45</v>
      </c>
      <c r="D97" s="233" t="s">
        <v>4094</v>
      </c>
      <c r="E97" s="233" t="s">
        <v>4095</v>
      </c>
      <c r="F97" s="232" t="s">
        <v>3348</v>
      </c>
      <c r="G97" s="232" t="s">
        <v>57</v>
      </c>
      <c r="H97" s="232" t="s">
        <v>501</v>
      </c>
      <c r="I97" s="232" t="s">
        <v>4098</v>
      </c>
      <c r="J97" s="232" t="s">
        <v>4096</v>
      </c>
      <c r="K97" s="232"/>
      <c r="L97" s="232"/>
      <c r="M97" s="232"/>
      <c r="N97" s="232"/>
      <c r="O97" s="232"/>
      <c r="P97" s="232"/>
      <c r="Q97" s="232"/>
      <c r="R97" s="232"/>
      <c r="S97" s="306" t="s">
        <v>50</v>
      </c>
      <c r="T97" s="306" t="s">
        <v>50</v>
      </c>
      <c r="U97" s="232"/>
      <c r="V97" s="225" t="s">
        <v>1801</v>
      </c>
      <c r="W97" s="296">
        <v>4000</v>
      </c>
    </row>
    <row r="100" spans="1:23">
      <c r="W100" s="416">
        <f>SUM(W7:W99)</f>
        <v>248000</v>
      </c>
    </row>
  </sheetData>
  <mergeCells count="19">
    <mergeCell ref="Q5:S5"/>
    <mergeCell ref="T5:U5"/>
    <mergeCell ref="A1:U1"/>
    <mergeCell ref="A2:U2"/>
    <mergeCell ref="A3:U3"/>
    <mergeCell ref="A5:A6"/>
    <mergeCell ref="B5:B6"/>
    <mergeCell ref="C5:E6"/>
    <mergeCell ref="F5:F6"/>
    <mergeCell ref="G5:G6"/>
    <mergeCell ref="H5:H6"/>
    <mergeCell ref="I5:I6"/>
    <mergeCell ref="K5:K6"/>
    <mergeCell ref="L5:L6"/>
    <mergeCell ref="M5:M6"/>
    <mergeCell ref="N5:N6"/>
    <mergeCell ref="O5:O6"/>
    <mergeCell ref="P5:P6"/>
    <mergeCell ref="J5:J6"/>
  </mergeCells>
  <hyperlinks>
    <hyperlink ref="Y23" r:id="rId1"/>
  </hyperlinks>
  <printOptions horizontalCentered="1"/>
  <pageMargins left="0.31496062992125984" right="0.31496062992125984" top="0.74803149606299213" bottom="0.74803149606299213" header="0.31496062992125984" footer="0.31496062992125984"/>
  <pageSetup paperSize="9" scale="95" orientation="landscape" r:id="rId2"/>
  <headerFooter>
    <oddFooter>หน้าที่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topLeftCell="A22" workbookViewId="0">
      <selection activeCell="E25" sqref="E25"/>
    </sheetView>
  </sheetViews>
  <sheetFormatPr defaultRowHeight="21.75"/>
  <cols>
    <col min="1" max="2" width="6.125" style="1" customWidth="1"/>
    <col min="3" max="3" width="7.75" style="1" customWidth="1"/>
    <col min="4" max="4" width="11.375" style="1" customWidth="1"/>
    <col min="5" max="5" width="13.375" style="1" customWidth="1"/>
    <col min="6" max="6" width="13.5" style="1" customWidth="1"/>
    <col min="7" max="7" width="28.5" style="1" customWidth="1"/>
    <col min="8" max="8" width="10.875" style="1" customWidth="1"/>
    <col min="9" max="9" width="7.375" style="1" customWidth="1"/>
    <col min="10" max="10" width="8.375" style="1" customWidth="1"/>
    <col min="11" max="11" width="8" style="1" customWidth="1"/>
    <col min="12" max="12" width="7.25" style="1" customWidth="1"/>
    <col min="13" max="13" width="7.5" style="1" customWidth="1"/>
    <col min="14" max="14" width="6.25" style="1" customWidth="1"/>
    <col min="15" max="15" width="6.375" style="1" customWidth="1"/>
    <col min="16" max="16" width="6.5" style="1" customWidth="1"/>
    <col min="17" max="16384" width="9" style="1"/>
  </cols>
  <sheetData>
    <row r="1" spans="1:16" s="2" customFormat="1" ht="21">
      <c r="A1" s="551" t="s">
        <v>32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</row>
    <row r="2" spans="1:16" s="2" customFormat="1" ht="21">
      <c r="A2" s="551" t="s">
        <v>8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</row>
    <row r="4" spans="1:16" s="11" customFormat="1" ht="20.25" customHeight="1">
      <c r="A4" s="564" t="s">
        <v>33</v>
      </c>
      <c r="B4" s="562" t="s">
        <v>34</v>
      </c>
      <c r="C4" s="562"/>
      <c r="D4" s="562"/>
      <c r="E4" s="562" t="s">
        <v>35</v>
      </c>
      <c r="F4" s="562" t="s">
        <v>36</v>
      </c>
      <c r="G4" s="562" t="s">
        <v>888</v>
      </c>
      <c r="H4" s="562" t="s">
        <v>123</v>
      </c>
      <c r="I4" s="538" t="s">
        <v>38</v>
      </c>
      <c r="J4" s="538"/>
      <c r="K4" s="538"/>
      <c r="L4" s="538" t="s">
        <v>42</v>
      </c>
      <c r="M4" s="538"/>
      <c r="N4" s="551" t="s">
        <v>793</v>
      </c>
      <c r="O4" s="551"/>
      <c r="P4" s="551"/>
    </row>
    <row r="5" spans="1:16" s="11" customFormat="1" ht="62.25" customHeight="1">
      <c r="A5" s="565"/>
      <c r="B5" s="563"/>
      <c r="C5" s="563"/>
      <c r="D5" s="563"/>
      <c r="E5" s="563"/>
      <c r="F5" s="563"/>
      <c r="G5" s="563"/>
      <c r="H5" s="563"/>
      <c r="I5" s="92" t="s">
        <v>39</v>
      </c>
      <c r="J5" s="92" t="s">
        <v>40</v>
      </c>
      <c r="K5" s="92" t="s">
        <v>41</v>
      </c>
      <c r="L5" s="92" t="s">
        <v>43</v>
      </c>
      <c r="M5" s="92" t="s">
        <v>44</v>
      </c>
      <c r="N5" s="37" t="s">
        <v>794</v>
      </c>
      <c r="O5" s="37" t="s">
        <v>795</v>
      </c>
      <c r="P5" s="37" t="s">
        <v>796</v>
      </c>
    </row>
    <row r="6" spans="1:16" ht="45" customHeight="1">
      <c r="A6" s="13">
        <v>1</v>
      </c>
      <c r="B6" s="13" t="s">
        <v>45</v>
      </c>
      <c r="C6" s="13" t="s">
        <v>46</v>
      </c>
      <c r="D6" s="13" t="s">
        <v>47</v>
      </c>
      <c r="E6" s="91" t="s">
        <v>48</v>
      </c>
      <c r="F6" s="13" t="s">
        <v>49</v>
      </c>
      <c r="G6" s="91" t="s">
        <v>183</v>
      </c>
      <c r="H6" s="91" t="s">
        <v>185</v>
      </c>
      <c r="I6" s="14"/>
      <c r="J6" s="14" t="s">
        <v>50</v>
      </c>
      <c r="K6" s="14"/>
      <c r="L6" s="14" t="s">
        <v>50</v>
      </c>
      <c r="M6" s="14"/>
      <c r="N6" s="1">
        <v>1</v>
      </c>
    </row>
    <row r="7" spans="1:16" ht="41.25" customHeight="1">
      <c r="A7" s="13">
        <v>2</v>
      </c>
      <c r="B7" s="13" t="s">
        <v>45</v>
      </c>
      <c r="C7" s="13" t="s">
        <v>51</v>
      </c>
      <c r="D7" s="13" t="s">
        <v>52</v>
      </c>
      <c r="E7" s="91" t="s">
        <v>48</v>
      </c>
      <c r="F7" s="13" t="s">
        <v>53</v>
      </c>
      <c r="G7" s="12" t="s">
        <v>515</v>
      </c>
      <c r="H7" s="91" t="s">
        <v>516</v>
      </c>
      <c r="K7" s="14" t="s">
        <v>50</v>
      </c>
      <c r="L7" s="14" t="s">
        <v>50</v>
      </c>
      <c r="N7" s="1">
        <v>1</v>
      </c>
    </row>
    <row r="8" spans="1:16" ht="43.5" customHeight="1">
      <c r="A8" s="13">
        <v>3</v>
      </c>
      <c r="B8" s="13" t="s">
        <v>54</v>
      </c>
      <c r="C8" s="13" t="s">
        <v>55</v>
      </c>
      <c r="D8" s="13" t="s">
        <v>56</v>
      </c>
      <c r="E8" s="91" t="s">
        <v>57</v>
      </c>
      <c r="F8" s="13" t="s">
        <v>53</v>
      </c>
      <c r="G8" s="91" t="s">
        <v>1249</v>
      </c>
      <c r="H8" s="91" t="s">
        <v>518</v>
      </c>
      <c r="K8" s="14" t="s">
        <v>50</v>
      </c>
      <c r="L8" s="14" t="s">
        <v>50</v>
      </c>
      <c r="N8" s="1">
        <v>1</v>
      </c>
    </row>
    <row r="9" spans="1:16" ht="44.25" customHeight="1">
      <c r="A9" s="13">
        <v>4</v>
      </c>
      <c r="B9" s="13" t="s">
        <v>58</v>
      </c>
      <c r="C9" s="13" t="s">
        <v>59</v>
      </c>
      <c r="D9" s="13" t="s">
        <v>60</v>
      </c>
      <c r="E9" s="91" t="s">
        <v>48</v>
      </c>
      <c r="F9" s="13" t="s">
        <v>61</v>
      </c>
      <c r="G9" s="12" t="s">
        <v>1250</v>
      </c>
      <c r="H9" s="12" t="s">
        <v>520</v>
      </c>
      <c r="K9" s="14" t="s">
        <v>50</v>
      </c>
      <c r="L9" s="14" t="s">
        <v>50</v>
      </c>
      <c r="N9" s="1">
        <v>1</v>
      </c>
    </row>
    <row r="10" spans="1:16" ht="43.5">
      <c r="A10" s="13">
        <v>5</v>
      </c>
      <c r="B10" s="13" t="s">
        <v>58</v>
      </c>
      <c r="C10" s="13" t="s">
        <v>62</v>
      </c>
      <c r="D10" s="13" t="s">
        <v>63</v>
      </c>
      <c r="E10" s="91" t="s">
        <v>57</v>
      </c>
      <c r="F10" s="13" t="s">
        <v>61</v>
      </c>
      <c r="G10" s="91" t="s">
        <v>1252</v>
      </c>
      <c r="H10" s="12" t="s">
        <v>1251</v>
      </c>
      <c r="K10" s="14" t="s">
        <v>50</v>
      </c>
      <c r="L10" s="14" t="s">
        <v>50</v>
      </c>
    </row>
    <row r="11" spans="1:16" ht="43.5">
      <c r="A11" s="13">
        <v>6</v>
      </c>
      <c r="B11" s="13" t="s">
        <v>58</v>
      </c>
      <c r="C11" s="13" t="s">
        <v>64</v>
      </c>
      <c r="D11" s="13" t="s">
        <v>65</v>
      </c>
      <c r="E11" s="91" t="s">
        <v>57</v>
      </c>
      <c r="F11" s="13" t="s">
        <v>61</v>
      </c>
      <c r="G11" s="12" t="s">
        <v>802</v>
      </c>
      <c r="H11" s="12" t="s">
        <v>801</v>
      </c>
      <c r="K11" s="14" t="s">
        <v>50</v>
      </c>
      <c r="L11" s="14" t="s">
        <v>50</v>
      </c>
    </row>
    <row r="12" spans="1:16" ht="43.5">
      <c r="A12" s="13">
        <v>7</v>
      </c>
      <c r="B12" s="13" t="s">
        <v>45</v>
      </c>
      <c r="C12" s="13" t="s">
        <v>66</v>
      </c>
      <c r="D12" s="13" t="s">
        <v>67</v>
      </c>
      <c r="E12" s="91" t="s">
        <v>48</v>
      </c>
      <c r="F12" s="13" t="s">
        <v>68</v>
      </c>
      <c r="G12" s="12" t="s">
        <v>69</v>
      </c>
      <c r="H12" s="12"/>
      <c r="K12" s="14" t="s">
        <v>50</v>
      </c>
      <c r="L12" s="14" t="s">
        <v>50</v>
      </c>
      <c r="N12" s="1">
        <v>1</v>
      </c>
    </row>
    <row r="13" spans="1:16">
      <c r="A13" s="13">
        <v>8</v>
      </c>
      <c r="B13" s="13" t="s">
        <v>58</v>
      </c>
      <c r="C13" s="13" t="s">
        <v>70</v>
      </c>
      <c r="D13" s="13" t="s">
        <v>71</v>
      </c>
      <c r="E13" s="91" t="s">
        <v>57</v>
      </c>
      <c r="F13" s="13" t="s">
        <v>72</v>
      </c>
      <c r="G13" s="12" t="s">
        <v>803</v>
      </c>
      <c r="H13" s="12" t="s">
        <v>804</v>
      </c>
      <c r="K13" s="14" t="s">
        <v>50</v>
      </c>
      <c r="L13" s="14" t="s">
        <v>50</v>
      </c>
    </row>
    <row r="14" spans="1:16" ht="43.5">
      <c r="A14" s="13">
        <v>9</v>
      </c>
      <c r="B14" s="13" t="s">
        <v>45</v>
      </c>
      <c r="C14" s="13" t="s">
        <v>73</v>
      </c>
      <c r="D14" s="13" t="s">
        <v>74</v>
      </c>
      <c r="E14" s="91" t="s">
        <v>57</v>
      </c>
      <c r="F14" s="13" t="s">
        <v>75</v>
      </c>
      <c r="G14" s="12" t="s">
        <v>76</v>
      </c>
      <c r="H14" s="12"/>
      <c r="K14" s="14" t="s">
        <v>50</v>
      </c>
      <c r="L14" s="14" t="s">
        <v>50</v>
      </c>
    </row>
    <row r="15" spans="1:16" ht="43.5">
      <c r="A15" s="13">
        <v>10</v>
      </c>
      <c r="B15" s="13" t="s">
        <v>58</v>
      </c>
      <c r="C15" s="13" t="s">
        <v>77</v>
      </c>
      <c r="D15" s="13" t="s">
        <v>78</v>
      </c>
      <c r="E15" s="91" t="s">
        <v>48</v>
      </c>
      <c r="F15" s="13" t="s">
        <v>79</v>
      </c>
      <c r="G15" s="12" t="s">
        <v>1255</v>
      </c>
      <c r="H15" s="91" t="s">
        <v>522</v>
      </c>
      <c r="K15" s="14" t="s">
        <v>50</v>
      </c>
      <c r="L15" s="14" t="s">
        <v>50</v>
      </c>
      <c r="N15" s="1">
        <v>1</v>
      </c>
    </row>
    <row r="16" spans="1:16" ht="43.5">
      <c r="A16" s="13">
        <v>11</v>
      </c>
      <c r="B16" s="13" t="s">
        <v>54</v>
      </c>
      <c r="C16" s="13" t="s">
        <v>80</v>
      </c>
      <c r="D16" s="13" t="s">
        <v>81</v>
      </c>
      <c r="E16" s="91" t="s">
        <v>57</v>
      </c>
      <c r="F16" s="13" t="s">
        <v>79</v>
      </c>
      <c r="G16" s="12" t="s">
        <v>1254</v>
      </c>
      <c r="H16" s="91" t="s">
        <v>1253</v>
      </c>
      <c r="K16" s="14" t="s">
        <v>50</v>
      </c>
      <c r="L16" s="14" t="s">
        <v>50</v>
      </c>
    </row>
    <row r="17" spans="1:14" ht="43.5">
      <c r="A17" s="13">
        <v>12</v>
      </c>
      <c r="B17" s="13" t="s">
        <v>58</v>
      </c>
      <c r="C17" s="13" t="s">
        <v>82</v>
      </c>
      <c r="D17" s="13" t="s">
        <v>83</v>
      </c>
      <c r="E17" s="91" t="s">
        <v>57</v>
      </c>
      <c r="F17" s="13" t="s">
        <v>79</v>
      </c>
      <c r="G17" s="12" t="s">
        <v>84</v>
      </c>
      <c r="H17" s="91"/>
      <c r="K17" s="14" t="s">
        <v>50</v>
      </c>
      <c r="L17" s="14" t="s">
        <v>50</v>
      </c>
    </row>
    <row r="18" spans="1:14" ht="43.5">
      <c r="A18" s="13">
        <v>13</v>
      </c>
      <c r="B18" s="13" t="s">
        <v>58</v>
      </c>
      <c r="C18" s="13" t="s">
        <v>85</v>
      </c>
      <c r="D18" s="13" t="s">
        <v>86</v>
      </c>
      <c r="E18" s="91" t="s">
        <v>57</v>
      </c>
      <c r="F18" s="13" t="s">
        <v>87</v>
      </c>
      <c r="G18" s="12" t="s">
        <v>808</v>
      </c>
      <c r="H18" s="91" t="s">
        <v>809</v>
      </c>
      <c r="K18" s="14" t="s">
        <v>50</v>
      </c>
      <c r="L18" s="14" t="s">
        <v>50</v>
      </c>
    </row>
    <row r="19" spans="1:14" ht="43.5">
      <c r="A19" s="13">
        <v>14</v>
      </c>
      <c r="B19" s="13" t="s">
        <v>58</v>
      </c>
      <c r="C19" s="13" t="s">
        <v>88</v>
      </c>
      <c r="D19" s="13" t="s">
        <v>89</v>
      </c>
      <c r="E19" s="91" t="s">
        <v>57</v>
      </c>
      <c r="F19" s="13" t="s">
        <v>87</v>
      </c>
      <c r="G19" s="12" t="s">
        <v>90</v>
      </c>
      <c r="H19" s="12"/>
      <c r="K19" s="14" t="s">
        <v>50</v>
      </c>
      <c r="L19" s="14" t="s">
        <v>50</v>
      </c>
    </row>
    <row r="20" spans="1:14">
      <c r="A20" s="13">
        <v>15</v>
      </c>
      <c r="B20" s="13" t="s">
        <v>45</v>
      </c>
      <c r="C20" s="13" t="s">
        <v>91</v>
      </c>
      <c r="D20" s="13" t="s">
        <v>92</v>
      </c>
      <c r="E20" s="91" t="s">
        <v>57</v>
      </c>
      <c r="F20" s="13" t="s">
        <v>93</v>
      </c>
      <c r="G20" s="12" t="s">
        <v>810</v>
      </c>
      <c r="H20" s="91" t="s">
        <v>811</v>
      </c>
      <c r="K20" s="14" t="s">
        <v>50</v>
      </c>
      <c r="L20" s="14" t="s">
        <v>50</v>
      </c>
    </row>
    <row r="21" spans="1:14">
      <c r="A21" s="13">
        <v>16</v>
      </c>
      <c r="B21" s="13" t="s">
        <v>58</v>
      </c>
      <c r="C21" s="13" t="s">
        <v>94</v>
      </c>
      <c r="D21" s="13" t="s">
        <v>95</v>
      </c>
      <c r="E21" s="91" t="s">
        <v>57</v>
      </c>
      <c r="F21" s="13" t="s">
        <v>93</v>
      </c>
      <c r="G21" s="12" t="s">
        <v>1256</v>
      </c>
      <c r="H21" s="91" t="s">
        <v>813</v>
      </c>
      <c r="K21" s="14" t="s">
        <v>50</v>
      </c>
      <c r="L21" s="14" t="s">
        <v>50</v>
      </c>
    </row>
    <row r="22" spans="1:14" ht="43.5">
      <c r="A22" s="13">
        <v>17</v>
      </c>
      <c r="B22" s="13" t="s">
        <v>58</v>
      </c>
      <c r="C22" s="13" t="s">
        <v>96</v>
      </c>
      <c r="D22" s="13" t="s">
        <v>97</v>
      </c>
      <c r="E22" s="91" t="s">
        <v>57</v>
      </c>
      <c r="F22" s="13" t="s">
        <v>98</v>
      </c>
      <c r="G22" s="12" t="s">
        <v>814</v>
      </c>
      <c r="H22" s="91" t="s">
        <v>815</v>
      </c>
      <c r="K22" s="14" t="s">
        <v>50</v>
      </c>
      <c r="L22" s="14" t="s">
        <v>50</v>
      </c>
    </row>
    <row r="23" spans="1:14" ht="43.5">
      <c r="A23" s="13">
        <v>18</v>
      </c>
      <c r="B23" s="13" t="s">
        <v>58</v>
      </c>
      <c r="C23" s="13" t="s">
        <v>99</v>
      </c>
      <c r="D23" s="13" t="s">
        <v>100</v>
      </c>
      <c r="E23" s="91" t="s">
        <v>57</v>
      </c>
      <c r="F23" s="13" t="s">
        <v>101</v>
      </c>
      <c r="G23" s="91" t="s">
        <v>1257</v>
      </c>
      <c r="H23" s="91" t="s">
        <v>817</v>
      </c>
      <c r="K23" s="14" t="s">
        <v>50</v>
      </c>
      <c r="M23" s="14" t="s">
        <v>50</v>
      </c>
    </row>
    <row r="24" spans="1:14" ht="43.5">
      <c r="A24" s="13">
        <v>19</v>
      </c>
      <c r="B24" s="13" t="s">
        <v>58</v>
      </c>
      <c r="C24" s="13" t="s">
        <v>102</v>
      </c>
      <c r="D24" s="13" t="s">
        <v>103</v>
      </c>
      <c r="E24" s="91" t="s">
        <v>57</v>
      </c>
      <c r="F24" s="13" t="s">
        <v>104</v>
      </c>
      <c r="G24" s="12" t="s">
        <v>105</v>
      </c>
      <c r="H24" s="12"/>
      <c r="K24" s="14" t="s">
        <v>50</v>
      </c>
      <c r="M24" s="14" t="s">
        <v>50</v>
      </c>
    </row>
    <row r="25" spans="1:14" ht="43.5">
      <c r="A25" s="13">
        <v>20</v>
      </c>
      <c r="B25" s="13" t="s">
        <v>58</v>
      </c>
      <c r="C25" s="13" t="s">
        <v>106</v>
      </c>
      <c r="D25" s="13" t="s">
        <v>107</v>
      </c>
      <c r="E25" s="91" t="s">
        <v>57</v>
      </c>
      <c r="F25" s="13" t="s">
        <v>104</v>
      </c>
      <c r="G25" s="12" t="s">
        <v>105</v>
      </c>
      <c r="H25" s="12"/>
      <c r="K25" s="14" t="s">
        <v>50</v>
      </c>
      <c r="L25" s="14" t="s">
        <v>50</v>
      </c>
    </row>
    <row r="26" spans="1:14" ht="43.5">
      <c r="A26" s="13">
        <v>21</v>
      </c>
      <c r="B26" s="13" t="s">
        <v>58</v>
      </c>
      <c r="C26" s="13" t="s">
        <v>108</v>
      </c>
      <c r="D26" s="13" t="s">
        <v>109</v>
      </c>
      <c r="E26" s="91" t="s">
        <v>57</v>
      </c>
      <c r="F26" s="13" t="s">
        <v>104</v>
      </c>
      <c r="G26" s="12" t="s">
        <v>105</v>
      </c>
      <c r="H26" s="91" t="s">
        <v>818</v>
      </c>
      <c r="K26" s="14" t="s">
        <v>50</v>
      </c>
      <c r="L26" s="14" t="s">
        <v>50</v>
      </c>
    </row>
    <row r="27" spans="1:14">
      <c r="A27" s="13">
        <v>22</v>
      </c>
      <c r="B27" s="13" t="s">
        <v>58</v>
      </c>
      <c r="C27" s="13" t="s">
        <v>110</v>
      </c>
      <c r="D27" s="13" t="s">
        <v>111</v>
      </c>
      <c r="E27" s="91" t="s">
        <v>57</v>
      </c>
      <c r="F27" s="13" t="s">
        <v>104</v>
      </c>
      <c r="G27" s="12" t="s">
        <v>819</v>
      </c>
      <c r="H27" s="91" t="s">
        <v>820</v>
      </c>
      <c r="K27" s="14" t="s">
        <v>50</v>
      </c>
      <c r="L27" s="14" t="s">
        <v>50</v>
      </c>
    </row>
    <row r="28" spans="1:14" ht="43.5">
      <c r="A28" s="13">
        <v>23</v>
      </c>
      <c r="B28" s="13" t="s">
        <v>45</v>
      </c>
      <c r="C28" s="13" t="s">
        <v>821</v>
      </c>
      <c r="D28" s="13" t="s">
        <v>822</v>
      </c>
      <c r="E28" s="13" t="s">
        <v>57</v>
      </c>
      <c r="F28" s="13" t="s">
        <v>823</v>
      </c>
      <c r="G28" s="12" t="s">
        <v>824</v>
      </c>
      <c r="H28" s="12"/>
      <c r="K28" s="14" t="s">
        <v>50</v>
      </c>
      <c r="L28" s="14" t="s">
        <v>50</v>
      </c>
    </row>
    <row r="29" spans="1:14">
      <c r="A29" s="1">
        <v>24</v>
      </c>
      <c r="B29" s="1" t="s">
        <v>54</v>
      </c>
      <c r="C29" s="1" t="s">
        <v>825</v>
      </c>
      <c r="D29" s="1" t="s">
        <v>826</v>
      </c>
      <c r="E29" s="1" t="s">
        <v>57</v>
      </c>
      <c r="F29" s="1" t="s">
        <v>823</v>
      </c>
      <c r="G29" s="1" t="s">
        <v>827</v>
      </c>
      <c r="K29" s="14" t="s">
        <v>50</v>
      </c>
      <c r="L29" s="14" t="s">
        <v>50</v>
      </c>
    </row>
    <row r="30" spans="1:14">
      <c r="A30" s="1">
        <v>25</v>
      </c>
      <c r="B30" s="1" t="s">
        <v>45</v>
      </c>
      <c r="C30" s="1" t="s">
        <v>828</v>
      </c>
      <c r="D30" s="1" t="s">
        <v>255</v>
      </c>
      <c r="E30" s="1" t="s">
        <v>57</v>
      </c>
      <c r="F30" s="1" t="s">
        <v>823</v>
      </c>
      <c r="G30" s="1" t="s">
        <v>827</v>
      </c>
      <c r="K30" s="14" t="s">
        <v>50</v>
      </c>
      <c r="L30" s="14" t="s">
        <v>50</v>
      </c>
    </row>
    <row r="31" spans="1:14">
      <c r="A31" s="1">
        <v>26</v>
      </c>
      <c r="B31" s="1" t="s">
        <v>58</v>
      </c>
      <c r="C31" s="1" t="s">
        <v>829</v>
      </c>
      <c r="D31" s="1" t="s">
        <v>771</v>
      </c>
      <c r="E31" s="1" t="s">
        <v>57</v>
      </c>
      <c r="F31" s="1" t="s">
        <v>823</v>
      </c>
      <c r="G31" s="1" t="s">
        <v>830</v>
      </c>
      <c r="K31" s="14" t="s">
        <v>50</v>
      </c>
      <c r="L31" s="14" t="s">
        <v>50</v>
      </c>
    </row>
    <row r="32" spans="1:14" s="93" customFormat="1" ht="43.5">
      <c r="A32" s="111">
        <v>27</v>
      </c>
      <c r="B32" s="111" t="s">
        <v>45</v>
      </c>
      <c r="C32" s="111" t="s">
        <v>1244</v>
      </c>
      <c r="D32" s="111" t="s">
        <v>1245</v>
      </c>
      <c r="E32" s="112" t="s">
        <v>48</v>
      </c>
      <c r="F32" s="111" t="s">
        <v>1246</v>
      </c>
      <c r="G32" s="111" t="s">
        <v>1247</v>
      </c>
      <c r="H32" s="111" t="s">
        <v>1732</v>
      </c>
      <c r="K32" s="14" t="s">
        <v>50</v>
      </c>
      <c r="L32" s="14"/>
      <c r="M32" s="14" t="s">
        <v>50</v>
      </c>
      <c r="N32" s="14"/>
    </row>
    <row r="33" spans="1:12" ht="43.5">
      <c r="A33" s="13">
        <v>28</v>
      </c>
      <c r="B33" s="13" t="s">
        <v>45</v>
      </c>
      <c r="C33" s="13" t="s">
        <v>831</v>
      </c>
      <c r="D33" s="13" t="s">
        <v>832</v>
      </c>
      <c r="E33" s="13" t="s">
        <v>57</v>
      </c>
      <c r="F33" s="13" t="s">
        <v>833</v>
      </c>
      <c r="G33" s="91" t="s">
        <v>1248</v>
      </c>
      <c r="H33" s="13" t="s">
        <v>835</v>
      </c>
      <c r="K33" s="14" t="s">
        <v>50</v>
      </c>
      <c r="L33" s="14" t="s">
        <v>50</v>
      </c>
    </row>
    <row r="34" spans="1:12" ht="43.5">
      <c r="A34" s="13">
        <v>29</v>
      </c>
      <c r="B34" s="13" t="s">
        <v>58</v>
      </c>
      <c r="C34" s="13" t="s">
        <v>836</v>
      </c>
      <c r="D34" s="13" t="s">
        <v>837</v>
      </c>
      <c r="E34" s="13" t="s">
        <v>57</v>
      </c>
      <c r="F34" s="13" t="s">
        <v>838</v>
      </c>
      <c r="G34" s="91" t="s">
        <v>839</v>
      </c>
      <c r="H34" s="13" t="s">
        <v>840</v>
      </c>
      <c r="K34" s="14" t="s">
        <v>50</v>
      </c>
      <c r="L34" s="14" t="s">
        <v>50</v>
      </c>
    </row>
    <row r="35" spans="1:12" ht="43.5">
      <c r="A35" s="13">
        <v>30</v>
      </c>
      <c r="B35" s="13" t="s">
        <v>45</v>
      </c>
      <c r="C35" s="13" t="s">
        <v>841</v>
      </c>
      <c r="D35" s="13" t="s">
        <v>842</v>
      </c>
      <c r="E35" s="13" t="s">
        <v>57</v>
      </c>
      <c r="F35" s="13" t="s">
        <v>838</v>
      </c>
      <c r="G35" s="91" t="s">
        <v>1258</v>
      </c>
      <c r="H35" s="13" t="s">
        <v>844</v>
      </c>
      <c r="K35" s="14" t="s">
        <v>50</v>
      </c>
      <c r="L35" s="14" t="s">
        <v>50</v>
      </c>
    </row>
    <row r="36" spans="1:12" ht="43.5">
      <c r="A36" s="13">
        <v>31</v>
      </c>
      <c r="B36" s="13" t="s">
        <v>45</v>
      </c>
      <c r="C36" s="13" t="s">
        <v>845</v>
      </c>
      <c r="D36" s="13" t="s">
        <v>846</v>
      </c>
      <c r="E36" s="13" t="s">
        <v>57</v>
      </c>
      <c r="F36" s="13" t="s">
        <v>847</v>
      </c>
      <c r="G36" s="91" t="s">
        <v>1259</v>
      </c>
      <c r="H36" s="13" t="s">
        <v>849</v>
      </c>
      <c r="K36" s="14" t="s">
        <v>50</v>
      </c>
      <c r="L36" s="14" t="s">
        <v>50</v>
      </c>
    </row>
    <row r="37" spans="1:12" ht="43.5">
      <c r="A37" s="13">
        <v>32</v>
      </c>
      <c r="B37" s="13" t="s">
        <v>58</v>
      </c>
      <c r="C37" s="13" t="s">
        <v>850</v>
      </c>
      <c r="D37" s="13" t="s">
        <v>1260</v>
      </c>
      <c r="E37" s="13" t="s">
        <v>57</v>
      </c>
      <c r="F37" s="13" t="s">
        <v>847</v>
      </c>
      <c r="G37" s="91" t="s">
        <v>852</v>
      </c>
      <c r="H37" s="13" t="s">
        <v>853</v>
      </c>
      <c r="K37" s="14" t="s">
        <v>50</v>
      </c>
      <c r="L37" s="14" t="s">
        <v>50</v>
      </c>
    </row>
    <row r="38" spans="1:12" ht="43.5">
      <c r="A38" s="13">
        <v>33</v>
      </c>
      <c r="B38" s="13" t="s">
        <v>58</v>
      </c>
      <c r="C38" s="13" t="s">
        <v>854</v>
      </c>
      <c r="D38" s="13" t="s">
        <v>855</v>
      </c>
      <c r="E38" s="13" t="s">
        <v>57</v>
      </c>
      <c r="F38" s="13" t="s">
        <v>847</v>
      </c>
      <c r="G38" s="91" t="s">
        <v>856</v>
      </c>
      <c r="H38" s="13" t="s">
        <v>857</v>
      </c>
      <c r="K38" s="14" t="s">
        <v>50</v>
      </c>
      <c r="L38" s="14" t="s">
        <v>50</v>
      </c>
    </row>
    <row r="39" spans="1:12" ht="43.5">
      <c r="A39" s="13">
        <v>34</v>
      </c>
      <c r="B39" s="13" t="s">
        <v>54</v>
      </c>
      <c r="C39" s="13" t="s">
        <v>858</v>
      </c>
      <c r="D39" s="13" t="s">
        <v>859</v>
      </c>
      <c r="E39" s="13" t="s">
        <v>57</v>
      </c>
      <c r="F39" s="13" t="s">
        <v>847</v>
      </c>
      <c r="G39" s="91" t="s">
        <v>1261</v>
      </c>
      <c r="H39" s="13" t="s">
        <v>861</v>
      </c>
      <c r="K39" s="14" t="s">
        <v>50</v>
      </c>
      <c r="L39" s="14" t="s">
        <v>50</v>
      </c>
    </row>
    <row r="40" spans="1:12" ht="43.5">
      <c r="A40" s="13">
        <v>35</v>
      </c>
      <c r="B40" s="13" t="s">
        <v>45</v>
      </c>
      <c r="C40" s="13" t="s">
        <v>523</v>
      </c>
      <c r="D40" s="13" t="s">
        <v>524</v>
      </c>
      <c r="E40" s="91" t="s">
        <v>48</v>
      </c>
      <c r="F40" s="13" t="s">
        <v>525</v>
      </c>
      <c r="G40" s="13" t="s">
        <v>526</v>
      </c>
      <c r="H40" s="13" t="s">
        <v>527</v>
      </c>
      <c r="K40" s="14" t="s">
        <v>50</v>
      </c>
      <c r="L40" s="14" t="s">
        <v>50</v>
      </c>
    </row>
    <row r="41" spans="1:12" ht="43.5">
      <c r="A41" s="13">
        <v>36</v>
      </c>
      <c r="B41" s="13" t="s">
        <v>54</v>
      </c>
      <c r="C41" s="13" t="s">
        <v>862</v>
      </c>
      <c r="D41" s="13" t="s">
        <v>863</v>
      </c>
      <c r="E41" s="13" t="s">
        <v>57</v>
      </c>
      <c r="F41" s="91" t="s">
        <v>864</v>
      </c>
      <c r="G41" s="13" t="s">
        <v>865</v>
      </c>
      <c r="H41" s="13" t="s">
        <v>866</v>
      </c>
      <c r="K41" s="14" t="s">
        <v>50</v>
      </c>
      <c r="L41" s="14" t="s">
        <v>50</v>
      </c>
    </row>
    <row r="42" spans="1:12">
      <c r="A42" s="13">
        <v>37</v>
      </c>
    </row>
    <row r="43" spans="1:12">
      <c r="A43" s="13">
        <v>38</v>
      </c>
    </row>
    <row r="44" spans="1:12">
      <c r="A44" s="13">
        <v>39</v>
      </c>
    </row>
    <row r="45" spans="1:12">
      <c r="A45" s="13">
        <v>40</v>
      </c>
    </row>
    <row r="46" spans="1:12">
      <c r="A46" s="13">
        <v>41</v>
      </c>
    </row>
    <row r="47" spans="1:12">
      <c r="A47" s="13">
        <v>42</v>
      </c>
    </row>
    <row r="48" spans="1:12">
      <c r="A48" s="13">
        <v>43</v>
      </c>
    </row>
  </sheetData>
  <mergeCells count="11">
    <mergeCell ref="N4:P4"/>
    <mergeCell ref="G4:G5"/>
    <mergeCell ref="I4:K4"/>
    <mergeCell ref="A1:M1"/>
    <mergeCell ref="A2:M2"/>
    <mergeCell ref="A4:A5"/>
    <mergeCell ref="E4:E5"/>
    <mergeCell ref="F4:F5"/>
    <mergeCell ref="L4:M4"/>
    <mergeCell ref="B4:D5"/>
    <mergeCell ref="H4:H5"/>
  </mergeCells>
  <printOptions horizontalCentered="1"/>
  <pageMargins left="0.11811023622047245" right="0.11811023622047245" top="0.74803149606299213" bottom="0.55118110236220474" header="0.31496062992125984" footer="0.31496062992125984"/>
  <pageSetup paperSize="9" scale="85" orientation="landscape" verticalDpi="0" r:id="rId1"/>
  <headerFooter>
    <oddHeader>&amp;A</oddHeader>
    <oddFooter>หน้าที่ &amp;P จาก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R80"/>
  <sheetViews>
    <sheetView workbookViewId="0">
      <selection activeCell="B43" sqref="B43:R43"/>
    </sheetView>
  </sheetViews>
  <sheetFormatPr defaultRowHeight="21.75"/>
  <cols>
    <col min="1" max="1" width="4.125" style="13" customWidth="1"/>
    <col min="2" max="2" width="4.625" style="13" customWidth="1"/>
    <col min="3" max="3" width="6.125" style="13" customWidth="1"/>
    <col min="4" max="4" width="9.75" style="13" customWidth="1"/>
    <col min="5" max="5" width="9" style="13"/>
    <col min="6" max="6" width="19.125" style="13" customWidth="1"/>
    <col min="7" max="7" width="8.375" style="13" customWidth="1"/>
    <col min="8" max="8" width="18.375" style="13" customWidth="1"/>
    <col min="9" max="9" width="21.375" style="13" customWidth="1"/>
    <col min="10" max="10" width="11.125" style="13" customWidth="1"/>
    <col min="11" max="11" width="5.5" style="13" customWidth="1"/>
    <col min="12" max="12" width="7" style="13" customWidth="1"/>
    <col min="13" max="13" width="5.625" style="13" customWidth="1"/>
    <col min="14" max="14" width="5.5" style="13" customWidth="1"/>
    <col min="15" max="15" width="6.5" style="13" customWidth="1"/>
    <col min="16" max="17" width="9" style="13"/>
    <col min="18" max="18" width="11" style="13" customWidth="1"/>
    <col min="19" max="16384" width="9" style="13"/>
  </cols>
  <sheetData>
    <row r="1" spans="1:18">
      <c r="A1" s="603" t="s">
        <v>3432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  <c r="O1" s="603"/>
    </row>
    <row r="2" spans="1:18">
      <c r="A2" s="603" t="s">
        <v>3433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603"/>
    </row>
    <row r="3" spans="1:18">
      <c r="A3" s="603" t="s">
        <v>3431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</row>
    <row r="5" spans="1:18" s="237" customFormat="1" ht="21.75" customHeight="1">
      <c r="A5" s="568" t="s">
        <v>1849</v>
      </c>
      <c r="B5" s="568" t="s">
        <v>182</v>
      </c>
      <c r="C5" s="562" t="s">
        <v>34</v>
      </c>
      <c r="D5" s="562"/>
      <c r="E5" s="562"/>
      <c r="F5" s="568" t="s">
        <v>1558</v>
      </c>
      <c r="G5" s="597" t="s">
        <v>35</v>
      </c>
      <c r="H5" s="568" t="s">
        <v>36</v>
      </c>
      <c r="I5" s="568" t="s">
        <v>1850</v>
      </c>
      <c r="J5" s="597" t="s">
        <v>1851</v>
      </c>
      <c r="K5" s="598" t="s">
        <v>38</v>
      </c>
      <c r="L5" s="598"/>
      <c r="M5" s="598"/>
      <c r="N5" s="598" t="s">
        <v>1852</v>
      </c>
      <c r="O5" s="598"/>
    </row>
    <row r="6" spans="1:18" s="14" customFormat="1" ht="51.75">
      <c r="A6" s="568"/>
      <c r="B6" s="568"/>
      <c r="C6" s="563"/>
      <c r="D6" s="563"/>
      <c r="E6" s="563"/>
      <c r="F6" s="568"/>
      <c r="G6" s="597"/>
      <c r="H6" s="568"/>
      <c r="I6" s="568"/>
      <c r="J6" s="597"/>
      <c r="K6" s="370" t="s">
        <v>39</v>
      </c>
      <c r="L6" s="370" t="s">
        <v>1853</v>
      </c>
      <c r="M6" s="370" t="s">
        <v>41</v>
      </c>
      <c r="N6" s="370" t="s">
        <v>43</v>
      </c>
      <c r="O6" s="371" t="s">
        <v>44</v>
      </c>
    </row>
    <row r="7" spans="1:18" s="225" customFormat="1" ht="43.5" customHeight="1">
      <c r="A7" s="196">
        <v>1</v>
      </c>
      <c r="B7" s="196">
        <v>13</v>
      </c>
      <c r="C7" s="466" t="s">
        <v>58</v>
      </c>
      <c r="D7" s="466" t="s">
        <v>258</v>
      </c>
      <c r="E7" s="466" t="s">
        <v>259</v>
      </c>
      <c r="F7" s="196" t="s">
        <v>250</v>
      </c>
      <c r="G7" s="196" t="s">
        <v>251</v>
      </c>
      <c r="H7" s="196" t="s">
        <v>260</v>
      </c>
      <c r="I7" s="196" t="s">
        <v>261</v>
      </c>
      <c r="J7" s="196" t="s">
        <v>3894</v>
      </c>
      <c r="K7" s="196"/>
      <c r="L7" s="465" t="s">
        <v>50</v>
      </c>
      <c r="M7" s="196"/>
      <c r="N7" s="465" t="s">
        <v>50</v>
      </c>
      <c r="O7" s="196"/>
      <c r="P7" s="225" t="s">
        <v>1803</v>
      </c>
      <c r="Q7" s="296">
        <v>4000</v>
      </c>
      <c r="R7" s="225" t="s">
        <v>3748</v>
      </c>
    </row>
    <row r="8" spans="1:18" s="225" customFormat="1" ht="43.5">
      <c r="A8" s="204">
        <v>2</v>
      </c>
      <c r="B8" s="204">
        <v>52</v>
      </c>
      <c r="C8" s="294" t="s">
        <v>45</v>
      </c>
      <c r="D8" s="294" t="s">
        <v>1926</v>
      </c>
      <c r="E8" s="294" t="s">
        <v>1927</v>
      </c>
      <c r="F8" s="204" t="s">
        <v>1341</v>
      </c>
      <c r="G8" s="204" t="s">
        <v>251</v>
      </c>
      <c r="H8" s="204" t="s">
        <v>1928</v>
      </c>
      <c r="I8" s="204" t="s">
        <v>1929</v>
      </c>
      <c r="J8" s="204" t="s">
        <v>3525</v>
      </c>
      <c r="K8" s="204"/>
      <c r="L8" s="295" t="s">
        <v>50</v>
      </c>
      <c r="M8" s="204"/>
      <c r="N8" s="295" t="s">
        <v>50</v>
      </c>
      <c r="O8" s="204"/>
      <c r="P8" s="225" t="s">
        <v>1801</v>
      </c>
      <c r="Q8" s="296">
        <v>4000</v>
      </c>
    </row>
    <row r="9" spans="1:18" s="225" customFormat="1">
      <c r="A9" s="204">
        <v>3</v>
      </c>
      <c r="B9" s="204">
        <v>52</v>
      </c>
      <c r="C9" s="294" t="s">
        <v>45</v>
      </c>
      <c r="D9" s="294" t="s">
        <v>1930</v>
      </c>
      <c r="E9" s="294" t="s">
        <v>1931</v>
      </c>
      <c r="F9" s="204" t="s">
        <v>1341</v>
      </c>
      <c r="G9" s="204" t="s">
        <v>251</v>
      </c>
      <c r="H9" s="204" t="s">
        <v>1932</v>
      </c>
      <c r="I9" s="204"/>
      <c r="J9" s="204" t="s">
        <v>1933</v>
      </c>
      <c r="K9" s="204"/>
      <c r="L9" s="295" t="s">
        <v>50</v>
      </c>
      <c r="M9" s="204"/>
      <c r="N9" s="295" t="s">
        <v>50</v>
      </c>
      <c r="O9" s="204"/>
      <c r="P9" s="225" t="s">
        <v>1801</v>
      </c>
      <c r="Q9" s="296">
        <v>4000</v>
      </c>
    </row>
    <row r="10" spans="1:18" s="225" customFormat="1" ht="42.75" customHeight="1">
      <c r="A10" s="204">
        <v>4</v>
      </c>
      <c r="B10" s="204">
        <v>54</v>
      </c>
      <c r="C10" s="294" t="s">
        <v>45</v>
      </c>
      <c r="D10" s="294" t="s">
        <v>3540</v>
      </c>
      <c r="E10" s="294" t="s">
        <v>1953</v>
      </c>
      <c r="F10" s="204" t="s">
        <v>1752</v>
      </c>
      <c r="G10" s="204" t="s">
        <v>251</v>
      </c>
      <c r="H10" s="204" t="s">
        <v>1954</v>
      </c>
      <c r="I10" s="204" t="s">
        <v>1955</v>
      </c>
      <c r="J10" s="204" t="s">
        <v>3541</v>
      </c>
      <c r="K10" s="204"/>
      <c r="L10" s="295" t="s">
        <v>50</v>
      </c>
      <c r="M10" s="204"/>
      <c r="N10" s="295" t="s">
        <v>50</v>
      </c>
      <c r="O10" s="204"/>
      <c r="P10" s="225" t="s">
        <v>1801</v>
      </c>
      <c r="Q10" s="296">
        <v>4000</v>
      </c>
    </row>
    <row r="11" spans="1:18" s="225" customFormat="1" ht="41.25" customHeight="1">
      <c r="A11" s="204">
        <v>5</v>
      </c>
      <c r="B11" s="204">
        <v>54</v>
      </c>
      <c r="C11" s="294" t="s">
        <v>54</v>
      </c>
      <c r="D11" s="294" t="s">
        <v>1956</v>
      </c>
      <c r="E11" s="294" t="s">
        <v>1957</v>
      </c>
      <c r="F11" s="204" t="s">
        <v>1752</v>
      </c>
      <c r="G11" s="204" t="s">
        <v>251</v>
      </c>
      <c r="H11" s="204" t="s">
        <v>1958</v>
      </c>
      <c r="I11" s="204" t="s">
        <v>1959</v>
      </c>
      <c r="J11" s="204" t="s">
        <v>3613</v>
      </c>
      <c r="K11" s="204"/>
      <c r="L11" s="295" t="s">
        <v>50</v>
      </c>
      <c r="M11" s="204"/>
      <c r="N11" s="295" t="s">
        <v>50</v>
      </c>
      <c r="O11" s="204"/>
      <c r="P11" s="225" t="s">
        <v>1801</v>
      </c>
      <c r="Q11" s="296">
        <v>4000</v>
      </c>
    </row>
    <row r="12" spans="1:18" s="225" customFormat="1" ht="43.5" customHeight="1">
      <c r="A12" s="204">
        <v>6</v>
      </c>
      <c r="B12" s="204">
        <v>4</v>
      </c>
      <c r="C12" s="294" t="s">
        <v>54</v>
      </c>
      <c r="D12" s="294" t="s">
        <v>1172</v>
      </c>
      <c r="E12" s="294" t="s">
        <v>1327</v>
      </c>
      <c r="F12" s="204" t="s">
        <v>543</v>
      </c>
      <c r="G12" s="204" t="s">
        <v>251</v>
      </c>
      <c r="H12" s="204" t="s">
        <v>1328</v>
      </c>
      <c r="I12" s="204" t="s">
        <v>1329</v>
      </c>
      <c r="J12" s="204" t="s">
        <v>1800</v>
      </c>
      <c r="K12" s="204"/>
      <c r="L12" s="295"/>
      <c r="M12" s="295" t="s">
        <v>50</v>
      </c>
      <c r="N12" s="295" t="s">
        <v>50</v>
      </c>
      <c r="O12" s="204"/>
      <c r="P12" s="225" t="s">
        <v>1801</v>
      </c>
      <c r="Q12" s="296">
        <v>4000</v>
      </c>
      <c r="R12" s="225" t="s">
        <v>1979</v>
      </c>
    </row>
    <row r="13" spans="1:18" s="91" customFormat="1" ht="41.25" customHeight="1">
      <c r="A13" s="60">
        <v>7</v>
      </c>
      <c r="B13" s="60">
        <v>57</v>
      </c>
      <c r="C13" s="287" t="s">
        <v>45</v>
      </c>
      <c r="D13" s="287" t="s">
        <v>1982</v>
      </c>
      <c r="E13" s="287" t="s">
        <v>1983</v>
      </c>
      <c r="F13" s="60" t="s">
        <v>151</v>
      </c>
      <c r="G13" s="60" t="s">
        <v>251</v>
      </c>
      <c r="H13" s="60" t="s">
        <v>1984</v>
      </c>
      <c r="I13" s="60" t="s">
        <v>1985</v>
      </c>
      <c r="J13" s="60" t="s">
        <v>1986</v>
      </c>
      <c r="K13" s="60"/>
      <c r="L13" s="284" t="s">
        <v>50</v>
      </c>
      <c r="M13" s="60"/>
      <c r="N13" s="284" t="s">
        <v>50</v>
      </c>
      <c r="O13" s="60"/>
      <c r="Q13" s="350"/>
    </row>
    <row r="14" spans="1:18" s="225" customFormat="1" ht="42.75" customHeight="1">
      <c r="A14" s="204">
        <v>8</v>
      </c>
      <c r="B14" s="204">
        <v>57</v>
      </c>
      <c r="C14" s="294" t="s">
        <v>45</v>
      </c>
      <c r="D14" s="294" t="s">
        <v>924</v>
      </c>
      <c r="E14" s="294" t="s">
        <v>1987</v>
      </c>
      <c r="F14" s="204" t="s">
        <v>151</v>
      </c>
      <c r="G14" s="204" t="s">
        <v>251</v>
      </c>
      <c r="H14" s="204" t="s">
        <v>1988</v>
      </c>
      <c r="I14" s="204" t="s">
        <v>1989</v>
      </c>
      <c r="J14" s="204" t="s">
        <v>1990</v>
      </c>
      <c r="K14" s="204"/>
      <c r="L14" s="295" t="s">
        <v>50</v>
      </c>
      <c r="M14" s="204"/>
      <c r="N14" s="295" t="s">
        <v>50</v>
      </c>
      <c r="O14" s="204"/>
      <c r="P14" s="225" t="s">
        <v>1801</v>
      </c>
      <c r="Q14" s="296">
        <v>4000</v>
      </c>
    </row>
    <row r="15" spans="1:18" s="225" customFormat="1" ht="43.5">
      <c r="A15" s="204">
        <v>9</v>
      </c>
      <c r="B15" s="204">
        <v>37</v>
      </c>
      <c r="C15" s="294" t="s">
        <v>45</v>
      </c>
      <c r="D15" s="294" t="s">
        <v>2203</v>
      </c>
      <c r="E15" s="294" t="s">
        <v>2204</v>
      </c>
      <c r="F15" s="204" t="s">
        <v>1752</v>
      </c>
      <c r="G15" s="204" t="s">
        <v>251</v>
      </c>
      <c r="H15" s="204" t="s">
        <v>2205</v>
      </c>
      <c r="I15" s="204" t="s">
        <v>2206</v>
      </c>
      <c r="J15" s="204" t="s">
        <v>3542</v>
      </c>
      <c r="K15" s="204"/>
      <c r="L15" s="295" t="s">
        <v>50</v>
      </c>
      <c r="M15" s="204"/>
      <c r="N15" s="295" t="s">
        <v>50</v>
      </c>
      <c r="O15" s="204"/>
      <c r="P15" s="225" t="s">
        <v>1801</v>
      </c>
      <c r="Q15" s="296">
        <v>4000</v>
      </c>
    </row>
    <row r="16" spans="1:18" s="225" customFormat="1" ht="43.5">
      <c r="A16" s="204">
        <v>10</v>
      </c>
      <c r="B16" s="204">
        <v>37</v>
      </c>
      <c r="C16" s="294" t="s">
        <v>45</v>
      </c>
      <c r="D16" s="294" t="s">
        <v>1477</v>
      </c>
      <c r="E16" s="294" t="s">
        <v>2207</v>
      </c>
      <c r="F16" s="204" t="s">
        <v>1752</v>
      </c>
      <c r="G16" s="204" t="s">
        <v>251</v>
      </c>
      <c r="H16" s="204" t="s">
        <v>2208</v>
      </c>
      <c r="I16" s="204" t="s">
        <v>2209</v>
      </c>
      <c r="J16" s="204"/>
      <c r="K16" s="204"/>
      <c r="L16" s="295" t="s">
        <v>50</v>
      </c>
      <c r="M16" s="204"/>
      <c r="N16" s="295" t="s">
        <v>50</v>
      </c>
      <c r="O16" s="204"/>
      <c r="P16" s="225" t="s">
        <v>1801</v>
      </c>
      <c r="Q16" s="296">
        <v>4000</v>
      </c>
    </row>
    <row r="17" spans="1:17" s="225" customFormat="1" ht="43.5">
      <c r="A17" s="204">
        <v>11</v>
      </c>
      <c r="B17" s="204">
        <v>37</v>
      </c>
      <c r="C17" s="294" t="s">
        <v>45</v>
      </c>
      <c r="D17" s="294" t="s">
        <v>1779</v>
      </c>
      <c r="E17" s="294" t="s">
        <v>2210</v>
      </c>
      <c r="F17" s="204" t="s">
        <v>1752</v>
      </c>
      <c r="G17" s="204" t="s">
        <v>251</v>
      </c>
      <c r="H17" s="204" t="s">
        <v>2211</v>
      </c>
      <c r="I17" s="204" t="s">
        <v>2212</v>
      </c>
      <c r="J17" s="204" t="s">
        <v>3556</v>
      </c>
      <c r="K17" s="204"/>
      <c r="L17" s="295" t="s">
        <v>50</v>
      </c>
      <c r="M17" s="204"/>
      <c r="N17" s="295" t="s">
        <v>50</v>
      </c>
      <c r="O17" s="204"/>
      <c r="P17" s="225" t="s">
        <v>1801</v>
      </c>
      <c r="Q17" s="296">
        <v>4000</v>
      </c>
    </row>
    <row r="18" spans="1:17" s="225" customFormat="1" ht="43.5">
      <c r="A18" s="204">
        <v>12</v>
      </c>
      <c r="B18" s="204">
        <v>44</v>
      </c>
      <c r="C18" s="294" t="s">
        <v>58</v>
      </c>
      <c r="D18" s="294" t="s">
        <v>2222</v>
      </c>
      <c r="E18" s="294" t="s">
        <v>2223</v>
      </c>
      <c r="F18" s="204" t="s">
        <v>392</v>
      </c>
      <c r="G18" s="204" t="s">
        <v>251</v>
      </c>
      <c r="H18" s="204" t="s">
        <v>2224</v>
      </c>
      <c r="I18" s="204" t="s">
        <v>2225</v>
      </c>
      <c r="J18" s="204" t="s">
        <v>2226</v>
      </c>
      <c r="K18" s="204"/>
      <c r="L18" s="295" t="s">
        <v>50</v>
      </c>
      <c r="M18" s="204"/>
      <c r="N18" s="295" t="s">
        <v>50</v>
      </c>
      <c r="O18" s="204"/>
      <c r="P18" s="225" t="s">
        <v>1801</v>
      </c>
      <c r="Q18" s="296">
        <v>4000</v>
      </c>
    </row>
    <row r="19" spans="1:17" s="225" customFormat="1" ht="40.5" customHeight="1">
      <c r="A19" s="204">
        <v>13</v>
      </c>
      <c r="B19" s="204">
        <v>44</v>
      </c>
      <c r="C19" s="294" t="s">
        <v>54</v>
      </c>
      <c r="D19" s="294" t="s">
        <v>2227</v>
      </c>
      <c r="E19" s="294" t="s">
        <v>2228</v>
      </c>
      <c r="F19" s="204" t="s">
        <v>392</v>
      </c>
      <c r="G19" s="204" t="s">
        <v>251</v>
      </c>
      <c r="H19" s="204" t="s">
        <v>2229</v>
      </c>
      <c r="I19" s="204" t="s">
        <v>2230</v>
      </c>
      <c r="J19" s="204" t="s">
        <v>2231</v>
      </c>
      <c r="K19" s="204"/>
      <c r="L19" s="295" t="s">
        <v>50</v>
      </c>
      <c r="M19" s="204"/>
      <c r="N19" s="295" t="s">
        <v>50</v>
      </c>
      <c r="O19" s="204"/>
      <c r="P19" s="225" t="s">
        <v>1801</v>
      </c>
      <c r="Q19" s="296">
        <v>4000</v>
      </c>
    </row>
    <row r="20" spans="1:17" s="225" customFormat="1" ht="43.5">
      <c r="A20" s="204">
        <v>14</v>
      </c>
      <c r="B20" s="204">
        <v>44</v>
      </c>
      <c r="C20" s="294" t="s">
        <v>58</v>
      </c>
      <c r="D20" s="294" t="s">
        <v>2232</v>
      </c>
      <c r="E20" s="294" t="s">
        <v>2233</v>
      </c>
      <c r="F20" s="204" t="s">
        <v>392</v>
      </c>
      <c r="G20" s="204" t="s">
        <v>251</v>
      </c>
      <c r="H20" s="204" t="s">
        <v>393</v>
      </c>
      <c r="I20" s="204" t="s">
        <v>2234</v>
      </c>
      <c r="J20" s="204" t="s">
        <v>2235</v>
      </c>
      <c r="K20" s="204"/>
      <c r="L20" s="295" t="s">
        <v>50</v>
      </c>
      <c r="M20" s="204"/>
      <c r="N20" s="295" t="s">
        <v>50</v>
      </c>
      <c r="O20" s="204"/>
      <c r="P20" s="225" t="s">
        <v>1801</v>
      </c>
      <c r="Q20" s="296">
        <v>4000</v>
      </c>
    </row>
    <row r="21" spans="1:17" s="112" customFormat="1" ht="43.5">
      <c r="A21" s="148">
        <v>15</v>
      </c>
      <c r="B21" s="148">
        <v>44</v>
      </c>
      <c r="C21" s="392" t="s">
        <v>45</v>
      </c>
      <c r="D21" s="392" t="s">
        <v>2236</v>
      </c>
      <c r="E21" s="392" t="s">
        <v>2237</v>
      </c>
      <c r="F21" s="148" t="s">
        <v>392</v>
      </c>
      <c r="G21" s="148" t="s">
        <v>251</v>
      </c>
      <c r="H21" s="148" t="s">
        <v>2238</v>
      </c>
      <c r="I21" s="148" t="s">
        <v>2239</v>
      </c>
      <c r="J21" s="148" t="s">
        <v>2240</v>
      </c>
      <c r="K21" s="148"/>
      <c r="L21" s="393" t="s">
        <v>50</v>
      </c>
      <c r="M21" s="148"/>
      <c r="N21" s="393" t="s">
        <v>50</v>
      </c>
      <c r="O21" s="148"/>
      <c r="P21" s="112" t="s">
        <v>1817</v>
      </c>
      <c r="Q21" s="391"/>
    </row>
    <row r="22" spans="1:17" s="225" customFormat="1" ht="43.5">
      <c r="A22" s="204">
        <v>16</v>
      </c>
      <c r="B22" s="204">
        <v>44</v>
      </c>
      <c r="C22" s="294" t="s">
        <v>45</v>
      </c>
      <c r="D22" s="294" t="s">
        <v>385</v>
      </c>
      <c r="E22" s="294" t="s">
        <v>2241</v>
      </c>
      <c r="F22" s="204" t="s">
        <v>392</v>
      </c>
      <c r="G22" s="204" t="s">
        <v>251</v>
      </c>
      <c r="H22" s="204" t="s">
        <v>2242</v>
      </c>
      <c r="I22" s="204" t="s">
        <v>2243</v>
      </c>
      <c r="J22" s="204" t="s">
        <v>2244</v>
      </c>
      <c r="K22" s="204"/>
      <c r="L22" s="295" t="s">
        <v>50</v>
      </c>
      <c r="M22" s="204"/>
      <c r="N22" s="295" t="s">
        <v>50</v>
      </c>
      <c r="O22" s="204"/>
      <c r="P22" s="225" t="s">
        <v>1801</v>
      </c>
      <c r="Q22" s="296">
        <v>4000</v>
      </c>
    </row>
    <row r="23" spans="1:17" s="225" customFormat="1" ht="43.5">
      <c r="A23" s="204">
        <v>17</v>
      </c>
      <c r="B23" s="204">
        <v>44</v>
      </c>
      <c r="C23" s="294" t="s">
        <v>45</v>
      </c>
      <c r="D23" s="294" t="s">
        <v>680</v>
      </c>
      <c r="E23" s="294" t="s">
        <v>2245</v>
      </c>
      <c r="F23" s="204" t="s">
        <v>392</v>
      </c>
      <c r="G23" s="204" t="s">
        <v>251</v>
      </c>
      <c r="H23" s="204" t="s">
        <v>2246</v>
      </c>
      <c r="I23" s="204" t="s">
        <v>2247</v>
      </c>
      <c r="J23" s="204" t="s">
        <v>2248</v>
      </c>
      <c r="K23" s="204"/>
      <c r="L23" s="295" t="s">
        <v>50</v>
      </c>
      <c r="M23" s="204"/>
      <c r="N23" s="295" t="s">
        <v>50</v>
      </c>
      <c r="O23" s="204"/>
      <c r="P23" s="225" t="s">
        <v>1801</v>
      </c>
      <c r="Q23" s="296">
        <v>4000</v>
      </c>
    </row>
    <row r="24" spans="1:17" s="91" customFormat="1" ht="43.5">
      <c r="A24" s="60">
        <v>18</v>
      </c>
      <c r="B24" s="60">
        <v>44</v>
      </c>
      <c r="C24" s="287" t="s">
        <v>45</v>
      </c>
      <c r="D24" s="287" t="s">
        <v>2249</v>
      </c>
      <c r="E24" s="287" t="s">
        <v>2250</v>
      </c>
      <c r="F24" s="60" t="s">
        <v>392</v>
      </c>
      <c r="G24" s="60" t="s">
        <v>251</v>
      </c>
      <c r="H24" s="60" t="s">
        <v>2251</v>
      </c>
      <c r="I24" s="60" t="s">
        <v>2252</v>
      </c>
      <c r="J24" s="60" t="s">
        <v>2253</v>
      </c>
      <c r="K24" s="60"/>
      <c r="L24" s="284" t="s">
        <v>50</v>
      </c>
      <c r="M24" s="60"/>
      <c r="N24" s="284" t="s">
        <v>50</v>
      </c>
      <c r="O24" s="60"/>
      <c r="Q24" s="350"/>
    </row>
    <row r="25" spans="1:17" s="225" customFormat="1" ht="39.75" customHeight="1">
      <c r="A25" s="204">
        <v>19</v>
      </c>
      <c r="B25" s="204">
        <v>44</v>
      </c>
      <c r="C25" s="294" t="s">
        <v>58</v>
      </c>
      <c r="D25" s="294" t="s">
        <v>2254</v>
      </c>
      <c r="E25" s="294" t="s">
        <v>583</v>
      </c>
      <c r="F25" s="204" t="s">
        <v>392</v>
      </c>
      <c r="G25" s="204" t="s">
        <v>251</v>
      </c>
      <c r="H25" s="204" t="s">
        <v>2255</v>
      </c>
      <c r="I25" s="204" t="s">
        <v>2256</v>
      </c>
      <c r="J25" s="204" t="s">
        <v>2257</v>
      </c>
      <c r="K25" s="204"/>
      <c r="L25" s="295" t="s">
        <v>50</v>
      </c>
      <c r="M25" s="204"/>
      <c r="N25" s="295" t="s">
        <v>50</v>
      </c>
      <c r="O25" s="204"/>
      <c r="P25" s="225" t="s">
        <v>1801</v>
      </c>
      <c r="Q25" s="296">
        <v>4000</v>
      </c>
    </row>
    <row r="26" spans="1:17" s="225" customFormat="1" ht="43.5">
      <c r="A26" s="204">
        <v>20</v>
      </c>
      <c r="B26" s="204">
        <v>36</v>
      </c>
      <c r="C26" s="294" t="s">
        <v>45</v>
      </c>
      <c r="D26" s="294" t="s">
        <v>2354</v>
      </c>
      <c r="E26" s="294" t="s">
        <v>2355</v>
      </c>
      <c r="F26" s="204" t="s">
        <v>1572</v>
      </c>
      <c r="G26" s="204" t="s">
        <v>251</v>
      </c>
      <c r="H26" s="204" t="s">
        <v>2356</v>
      </c>
      <c r="I26" s="204" t="s">
        <v>2357</v>
      </c>
      <c r="J26" s="204" t="s">
        <v>2358</v>
      </c>
      <c r="K26" s="204"/>
      <c r="L26" s="204"/>
      <c r="M26" s="295" t="s">
        <v>50</v>
      </c>
      <c r="N26" s="295" t="s">
        <v>50</v>
      </c>
      <c r="O26" s="204"/>
      <c r="P26" s="225" t="s">
        <v>1801</v>
      </c>
      <c r="Q26" s="296">
        <v>4000</v>
      </c>
    </row>
    <row r="27" spans="1:17" s="225" customFormat="1" ht="43.5">
      <c r="A27" s="204">
        <v>21</v>
      </c>
      <c r="B27" s="204">
        <v>36</v>
      </c>
      <c r="C27" s="294" t="s">
        <v>45</v>
      </c>
      <c r="D27" s="294" t="s">
        <v>2359</v>
      </c>
      <c r="E27" s="294" t="s">
        <v>2360</v>
      </c>
      <c r="F27" s="204" t="s">
        <v>1572</v>
      </c>
      <c r="G27" s="204" t="s">
        <v>251</v>
      </c>
      <c r="H27" s="204" t="s">
        <v>2361</v>
      </c>
      <c r="I27" s="204" t="s">
        <v>2362</v>
      </c>
      <c r="J27" s="204" t="s">
        <v>2363</v>
      </c>
      <c r="K27" s="204"/>
      <c r="L27" s="204"/>
      <c r="M27" s="295" t="s">
        <v>50</v>
      </c>
      <c r="N27" s="295" t="s">
        <v>50</v>
      </c>
      <c r="O27" s="204"/>
      <c r="P27" s="225" t="s">
        <v>1803</v>
      </c>
      <c r="Q27" s="296">
        <v>4000</v>
      </c>
    </row>
    <row r="28" spans="1:17" s="225" customFormat="1" ht="43.5">
      <c r="A28" s="204">
        <v>22</v>
      </c>
      <c r="B28" s="204">
        <v>36</v>
      </c>
      <c r="C28" s="294" t="s">
        <v>45</v>
      </c>
      <c r="D28" s="294" t="s">
        <v>2364</v>
      </c>
      <c r="E28" s="294" t="s">
        <v>2365</v>
      </c>
      <c r="F28" s="204" t="s">
        <v>1572</v>
      </c>
      <c r="G28" s="204" t="s">
        <v>251</v>
      </c>
      <c r="H28" s="204" t="s">
        <v>2366</v>
      </c>
      <c r="I28" s="204" t="s">
        <v>2367</v>
      </c>
      <c r="J28" s="204" t="s">
        <v>2368</v>
      </c>
      <c r="K28" s="204"/>
      <c r="L28" s="204"/>
      <c r="M28" s="295" t="s">
        <v>50</v>
      </c>
      <c r="N28" s="295" t="s">
        <v>50</v>
      </c>
      <c r="O28" s="204"/>
      <c r="P28" s="225" t="s">
        <v>1801</v>
      </c>
      <c r="Q28" s="296">
        <v>4000</v>
      </c>
    </row>
    <row r="29" spans="1:17" s="225" customFormat="1" ht="65.25">
      <c r="A29" s="204">
        <v>23</v>
      </c>
      <c r="B29" s="204">
        <v>36</v>
      </c>
      <c r="C29" s="294" t="s">
        <v>45</v>
      </c>
      <c r="D29" s="294" t="s">
        <v>2217</v>
      </c>
      <c r="E29" s="294" t="s">
        <v>2369</v>
      </c>
      <c r="F29" s="204" t="s">
        <v>1572</v>
      </c>
      <c r="G29" s="204" t="s">
        <v>251</v>
      </c>
      <c r="H29" s="204" t="s">
        <v>2370</v>
      </c>
      <c r="I29" s="204" t="s">
        <v>2371</v>
      </c>
      <c r="J29" s="204" t="s">
        <v>2372</v>
      </c>
      <c r="K29" s="204"/>
      <c r="L29" s="204"/>
      <c r="M29" s="295" t="s">
        <v>50</v>
      </c>
      <c r="N29" s="295" t="s">
        <v>50</v>
      </c>
      <c r="O29" s="204"/>
      <c r="P29" s="225" t="s">
        <v>3853</v>
      </c>
      <c r="Q29" s="296">
        <v>4000</v>
      </c>
    </row>
    <row r="30" spans="1:17" s="225" customFormat="1" ht="65.25">
      <c r="A30" s="204">
        <v>24</v>
      </c>
      <c r="B30" s="204">
        <v>36</v>
      </c>
      <c r="C30" s="294" t="s">
        <v>45</v>
      </c>
      <c r="D30" s="294" t="s">
        <v>2373</v>
      </c>
      <c r="E30" s="294" t="s">
        <v>2374</v>
      </c>
      <c r="F30" s="204" t="s">
        <v>1572</v>
      </c>
      <c r="G30" s="204" t="s">
        <v>251</v>
      </c>
      <c r="H30" s="204" t="s">
        <v>2375</v>
      </c>
      <c r="I30" s="204" t="s">
        <v>2376</v>
      </c>
      <c r="J30" s="204" t="s">
        <v>2377</v>
      </c>
      <c r="K30" s="204"/>
      <c r="L30" s="204"/>
      <c r="M30" s="295" t="s">
        <v>50</v>
      </c>
      <c r="N30" s="295" t="s">
        <v>50</v>
      </c>
      <c r="O30" s="204"/>
      <c r="P30" s="225" t="s">
        <v>1801</v>
      </c>
      <c r="Q30" s="296">
        <v>4000</v>
      </c>
    </row>
    <row r="31" spans="1:17" s="91" customFormat="1" ht="43.5">
      <c r="A31" s="60">
        <v>25</v>
      </c>
      <c r="B31" s="60">
        <v>37</v>
      </c>
      <c r="C31" s="287" t="s">
        <v>45</v>
      </c>
      <c r="D31" s="287" t="s">
        <v>2378</v>
      </c>
      <c r="E31" s="287" t="s">
        <v>2379</v>
      </c>
      <c r="F31" s="60" t="s">
        <v>1752</v>
      </c>
      <c r="G31" s="60" t="s">
        <v>251</v>
      </c>
      <c r="H31" s="60" t="s">
        <v>2380</v>
      </c>
      <c r="I31" s="60" t="s">
        <v>2381</v>
      </c>
      <c r="J31" s="60"/>
      <c r="K31" s="60"/>
      <c r="L31" s="60"/>
      <c r="M31" s="284" t="s">
        <v>50</v>
      </c>
      <c r="N31" s="284" t="s">
        <v>50</v>
      </c>
      <c r="O31" s="60"/>
      <c r="Q31" s="350"/>
    </row>
    <row r="32" spans="1:17" s="225" customFormat="1" ht="43.5">
      <c r="A32" s="204">
        <v>26</v>
      </c>
      <c r="B32" s="204">
        <v>37</v>
      </c>
      <c r="C32" s="294" t="s">
        <v>54</v>
      </c>
      <c r="D32" s="294" t="s">
        <v>2382</v>
      </c>
      <c r="E32" s="294" t="s">
        <v>2383</v>
      </c>
      <c r="F32" s="204" t="s">
        <v>1752</v>
      </c>
      <c r="G32" s="204" t="s">
        <v>251</v>
      </c>
      <c r="H32" s="204" t="s">
        <v>2384</v>
      </c>
      <c r="I32" s="204" t="s">
        <v>2385</v>
      </c>
      <c r="J32" s="204" t="s">
        <v>3531</v>
      </c>
      <c r="K32" s="204"/>
      <c r="L32" s="204"/>
      <c r="M32" s="295" t="s">
        <v>50</v>
      </c>
      <c r="N32" s="295" t="s">
        <v>50</v>
      </c>
      <c r="O32" s="204"/>
      <c r="P32" s="225" t="s">
        <v>1801</v>
      </c>
      <c r="Q32" s="296">
        <v>4000</v>
      </c>
    </row>
    <row r="33" spans="1:18" s="225" customFormat="1" ht="43.5">
      <c r="A33" s="204">
        <v>27</v>
      </c>
      <c r="B33" s="204">
        <v>37</v>
      </c>
      <c r="C33" s="294" t="s">
        <v>45</v>
      </c>
      <c r="D33" s="294" t="s">
        <v>2386</v>
      </c>
      <c r="E33" s="294" t="s">
        <v>2387</v>
      </c>
      <c r="F33" s="204" t="s">
        <v>1752</v>
      </c>
      <c r="G33" s="204" t="s">
        <v>251</v>
      </c>
      <c r="H33" s="204" t="s">
        <v>302</v>
      </c>
      <c r="I33" s="204" t="s">
        <v>2388</v>
      </c>
      <c r="J33" s="204" t="s">
        <v>3615</v>
      </c>
      <c r="K33" s="204"/>
      <c r="L33" s="204"/>
      <c r="M33" s="295" t="s">
        <v>50</v>
      </c>
      <c r="N33" s="295" t="s">
        <v>50</v>
      </c>
      <c r="O33" s="204"/>
      <c r="P33" s="225" t="s">
        <v>1801</v>
      </c>
      <c r="Q33" s="296">
        <v>4000</v>
      </c>
    </row>
    <row r="34" spans="1:18" s="91" customFormat="1" ht="65.25">
      <c r="A34" s="60">
        <v>28</v>
      </c>
      <c r="B34" s="60">
        <v>38</v>
      </c>
      <c r="C34" s="287" t="s">
        <v>45</v>
      </c>
      <c r="D34" s="287" t="s">
        <v>2390</v>
      </c>
      <c r="E34" s="287" t="s">
        <v>2391</v>
      </c>
      <c r="F34" s="60" t="s">
        <v>2157</v>
      </c>
      <c r="G34" s="60" t="s">
        <v>360</v>
      </c>
      <c r="H34" s="60" t="s">
        <v>2158</v>
      </c>
      <c r="I34" s="60" t="s">
        <v>2392</v>
      </c>
      <c r="J34" s="60" t="s">
        <v>2393</v>
      </c>
      <c r="K34" s="60"/>
      <c r="L34" s="60"/>
      <c r="M34" s="284" t="s">
        <v>50</v>
      </c>
      <c r="N34" s="284" t="s">
        <v>50</v>
      </c>
      <c r="O34" s="60"/>
      <c r="Q34" s="350"/>
    </row>
    <row r="35" spans="1:18" s="225" customFormat="1" ht="65.25">
      <c r="A35" s="204">
        <v>29</v>
      </c>
      <c r="B35" s="204">
        <v>38</v>
      </c>
      <c r="C35" s="294" t="s">
        <v>58</v>
      </c>
      <c r="D35" s="294" t="s">
        <v>1280</v>
      </c>
      <c r="E35" s="294" t="s">
        <v>2394</v>
      </c>
      <c r="F35" s="204" t="s">
        <v>2157</v>
      </c>
      <c r="G35" s="204" t="s">
        <v>360</v>
      </c>
      <c r="H35" s="204" t="s">
        <v>2395</v>
      </c>
      <c r="I35" s="204" t="s">
        <v>2396</v>
      </c>
      <c r="J35" s="204" t="s">
        <v>2397</v>
      </c>
      <c r="K35" s="204"/>
      <c r="L35" s="204"/>
      <c r="M35" s="295" t="s">
        <v>50</v>
      </c>
      <c r="N35" s="295" t="s">
        <v>50</v>
      </c>
      <c r="O35" s="204"/>
      <c r="P35" s="225" t="s">
        <v>1803</v>
      </c>
      <c r="Q35" s="296">
        <v>4000</v>
      </c>
    </row>
    <row r="36" spans="1:18" s="225" customFormat="1" ht="43.5">
      <c r="A36" s="204">
        <v>30</v>
      </c>
      <c r="B36" s="204">
        <v>38</v>
      </c>
      <c r="C36" s="294" t="s">
        <v>45</v>
      </c>
      <c r="D36" s="294" t="s">
        <v>1793</v>
      </c>
      <c r="E36" s="294" t="s">
        <v>2398</v>
      </c>
      <c r="F36" s="204" t="s">
        <v>2157</v>
      </c>
      <c r="G36" s="204" t="s">
        <v>360</v>
      </c>
      <c r="H36" s="204" t="s">
        <v>2399</v>
      </c>
      <c r="I36" s="204" t="s">
        <v>2400</v>
      </c>
      <c r="J36" s="204" t="s">
        <v>2401</v>
      </c>
      <c r="K36" s="204"/>
      <c r="L36" s="204"/>
      <c r="M36" s="295" t="s">
        <v>50</v>
      </c>
      <c r="N36" s="295" t="s">
        <v>50</v>
      </c>
      <c r="O36" s="204"/>
      <c r="P36" s="225" t="s">
        <v>1801</v>
      </c>
      <c r="Q36" s="296">
        <v>4000</v>
      </c>
    </row>
    <row r="37" spans="1:18" s="225" customFormat="1" ht="65.25">
      <c r="A37" s="204">
        <v>31</v>
      </c>
      <c r="B37" s="204">
        <v>38</v>
      </c>
      <c r="C37" s="294" t="s">
        <v>58</v>
      </c>
      <c r="D37" s="294" t="s">
        <v>2402</v>
      </c>
      <c r="E37" s="294" t="s">
        <v>2403</v>
      </c>
      <c r="F37" s="204" t="s">
        <v>2157</v>
      </c>
      <c r="G37" s="204" t="s">
        <v>360</v>
      </c>
      <c r="H37" s="204" t="s">
        <v>2404</v>
      </c>
      <c r="I37" s="204" t="s">
        <v>1773</v>
      </c>
      <c r="J37" s="204" t="s">
        <v>2405</v>
      </c>
      <c r="K37" s="204"/>
      <c r="L37" s="204"/>
      <c r="M37" s="295" t="s">
        <v>50</v>
      </c>
      <c r="N37" s="295" t="s">
        <v>50</v>
      </c>
      <c r="O37" s="204"/>
      <c r="P37" s="225" t="s">
        <v>1801</v>
      </c>
      <c r="Q37" s="296">
        <v>4000</v>
      </c>
    </row>
    <row r="38" spans="1:18" s="91" customFormat="1" ht="43.5">
      <c r="A38" s="60">
        <v>32</v>
      </c>
      <c r="B38" s="60">
        <v>41</v>
      </c>
      <c r="C38" s="287" t="s">
        <v>45</v>
      </c>
      <c r="D38" s="287" t="s">
        <v>2406</v>
      </c>
      <c r="E38" s="287" t="s">
        <v>2407</v>
      </c>
      <c r="F38" s="60" t="s">
        <v>1862</v>
      </c>
      <c r="G38" s="60" t="s">
        <v>360</v>
      </c>
      <c r="H38" s="60" t="s">
        <v>2408</v>
      </c>
      <c r="I38" s="60" t="s">
        <v>2409</v>
      </c>
      <c r="J38" s="60" t="s">
        <v>2410</v>
      </c>
      <c r="K38" s="60"/>
      <c r="L38" s="60"/>
      <c r="M38" s="284" t="s">
        <v>50</v>
      </c>
      <c r="N38" s="284" t="s">
        <v>50</v>
      </c>
      <c r="O38" s="60"/>
      <c r="Q38" s="350"/>
    </row>
    <row r="39" spans="1:18" s="91" customFormat="1" ht="43.5">
      <c r="A39" s="60">
        <v>33</v>
      </c>
      <c r="B39" s="60">
        <v>41</v>
      </c>
      <c r="C39" s="287" t="s">
        <v>58</v>
      </c>
      <c r="D39" s="287" t="s">
        <v>2411</v>
      </c>
      <c r="E39" s="287" t="s">
        <v>2412</v>
      </c>
      <c r="F39" s="60" t="s">
        <v>1862</v>
      </c>
      <c r="G39" s="60" t="s">
        <v>360</v>
      </c>
      <c r="H39" s="60" t="s">
        <v>2413</v>
      </c>
      <c r="I39" s="60" t="s">
        <v>2414</v>
      </c>
      <c r="J39" s="60" t="s">
        <v>2415</v>
      </c>
      <c r="K39" s="60"/>
      <c r="L39" s="60"/>
      <c r="M39" s="284" t="s">
        <v>50</v>
      </c>
      <c r="N39" s="284" t="s">
        <v>50</v>
      </c>
      <c r="O39" s="60"/>
      <c r="Q39" s="350"/>
    </row>
    <row r="40" spans="1:18" s="225" customFormat="1" ht="43.5">
      <c r="A40" s="204">
        <v>34</v>
      </c>
      <c r="B40" s="204">
        <v>41</v>
      </c>
      <c r="C40" s="294" t="s">
        <v>45</v>
      </c>
      <c r="D40" s="294" t="s">
        <v>2416</v>
      </c>
      <c r="E40" s="294" t="s">
        <v>2417</v>
      </c>
      <c r="F40" s="204" t="s">
        <v>1862</v>
      </c>
      <c r="G40" s="204" t="s">
        <v>251</v>
      </c>
      <c r="H40" s="204" t="s">
        <v>2418</v>
      </c>
      <c r="I40" s="204" t="s">
        <v>2419</v>
      </c>
      <c r="J40" s="204" t="s">
        <v>3502</v>
      </c>
      <c r="K40" s="204"/>
      <c r="L40" s="204"/>
      <c r="M40" s="295" t="s">
        <v>50</v>
      </c>
      <c r="N40" s="295" t="s">
        <v>50</v>
      </c>
      <c r="O40" s="204"/>
      <c r="P40" s="225" t="s">
        <v>1801</v>
      </c>
      <c r="Q40" s="296">
        <v>4000</v>
      </c>
    </row>
    <row r="41" spans="1:18" s="225" customFormat="1" ht="43.5">
      <c r="A41" s="204">
        <v>35</v>
      </c>
      <c r="B41" s="204">
        <v>41</v>
      </c>
      <c r="C41" s="294" t="s">
        <v>45</v>
      </c>
      <c r="D41" s="294" t="s">
        <v>2420</v>
      </c>
      <c r="E41" s="294" t="s">
        <v>994</v>
      </c>
      <c r="F41" s="204" t="s">
        <v>1862</v>
      </c>
      <c r="G41" s="204" t="s">
        <v>251</v>
      </c>
      <c r="H41" s="204" t="s">
        <v>2421</v>
      </c>
      <c r="I41" s="204" t="s">
        <v>2414</v>
      </c>
      <c r="J41" s="204" t="s">
        <v>2422</v>
      </c>
      <c r="K41" s="204"/>
      <c r="L41" s="204"/>
      <c r="M41" s="295" t="s">
        <v>50</v>
      </c>
      <c r="N41" s="295" t="s">
        <v>50</v>
      </c>
      <c r="O41" s="204"/>
      <c r="P41" s="225" t="s">
        <v>1801</v>
      </c>
      <c r="Q41" s="296">
        <v>4000</v>
      </c>
    </row>
    <row r="42" spans="1:18" s="225" customFormat="1">
      <c r="A42" s="204">
        <v>36</v>
      </c>
      <c r="B42" s="204">
        <v>42</v>
      </c>
      <c r="C42" s="294" t="s">
        <v>45</v>
      </c>
      <c r="D42" s="294" t="s">
        <v>2424</v>
      </c>
      <c r="E42" s="294" t="s">
        <v>2425</v>
      </c>
      <c r="F42" s="204" t="s">
        <v>2426</v>
      </c>
      <c r="G42" s="204" t="s">
        <v>251</v>
      </c>
      <c r="H42" s="204" t="s">
        <v>2427</v>
      </c>
      <c r="I42" s="204"/>
      <c r="J42" s="204" t="s">
        <v>2428</v>
      </c>
      <c r="K42" s="204"/>
      <c r="L42" s="204"/>
      <c r="M42" s="295" t="s">
        <v>50</v>
      </c>
      <c r="N42" s="295" t="s">
        <v>50</v>
      </c>
      <c r="O42" s="204"/>
      <c r="P42" s="225" t="s">
        <v>1801</v>
      </c>
      <c r="Q42" s="296">
        <v>4000</v>
      </c>
    </row>
    <row r="43" spans="1:18" s="348" customFormat="1" ht="43.5">
      <c r="A43" s="159">
        <v>37</v>
      </c>
      <c r="B43" s="159">
        <v>43</v>
      </c>
      <c r="C43" s="345" t="s">
        <v>58</v>
      </c>
      <c r="D43" s="345" t="s">
        <v>3290</v>
      </c>
      <c r="E43" s="345" t="s">
        <v>353</v>
      </c>
      <c r="F43" s="159" t="s">
        <v>893</v>
      </c>
      <c r="G43" s="159" t="s">
        <v>251</v>
      </c>
      <c r="H43" s="159" t="s">
        <v>3291</v>
      </c>
      <c r="I43" s="159" t="s">
        <v>3292</v>
      </c>
      <c r="J43" s="159" t="s">
        <v>3293</v>
      </c>
      <c r="K43" s="159"/>
      <c r="L43" s="159"/>
      <c r="M43" s="346" t="s">
        <v>50</v>
      </c>
      <c r="N43" s="346" t="s">
        <v>50</v>
      </c>
      <c r="O43" s="159"/>
      <c r="Q43" s="349"/>
      <c r="R43" s="348" t="s">
        <v>3932</v>
      </c>
    </row>
    <row r="44" spans="1:18" s="225" customFormat="1" ht="43.5">
      <c r="A44" s="204">
        <v>38</v>
      </c>
      <c r="B44" s="204">
        <v>45</v>
      </c>
      <c r="C44" s="294" t="s">
        <v>58</v>
      </c>
      <c r="D44" s="294" t="s">
        <v>2334</v>
      </c>
      <c r="E44" s="294" t="s">
        <v>3294</v>
      </c>
      <c r="F44" s="204" t="s">
        <v>3295</v>
      </c>
      <c r="G44" s="204" t="s">
        <v>251</v>
      </c>
      <c r="H44" s="204" t="s">
        <v>3296</v>
      </c>
      <c r="I44" s="204" t="s">
        <v>3297</v>
      </c>
      <c r="J44" s="204" t="s">
        <v>3298</v>
      </c>
      <c r="K44" s="204"/>
      <c r="L44" s="204"/>
      <c r="M44" s="295" t="s">
        <v>50</v>
      </c>
      <c r="N44" s="295" t="s">
        <v>50</v>
      </c>
      <c r="O44" s="204"/>
      <c r="P44" s="225" t="s">
        <v>1801</v>
      </c>
      <c r="Q44" s="296">
        <v>4000</v>
      </c>
    </row>
    <row r="45" spans="1:18" s="225" customFormat="1" ht="42" customHeight="1">
      <c r="A45" s="204">
        <v>39</v>
      </c>
      <c r="B45" s="204">
        <v>45</v>
      </c>
      <c r="C45" s="294" t="s">
        <v>58</v>
      </c>
      <c r="D45" s="294" t="s">
        <v>1235</v>
      </c>
      <c r="E45" s="294" t="s">
        <v>3299</v>
      </c>
      <c r="F45" s="204" t="s">
        <v>3295</v>
      </c>
      <c r="G45" s="204" t="s">
        <v>251</v>
      </c>
      <c r="H45" s="204" t="s">
        <v>3300</v>
      </c>
      <c r="I45" s="204" t="s">
        <v>3301</v>
      </c>
      <c r="J45" s="204" t="s">
        <v>3302</v>
      </c>
      <c r="K45" s="204"/>
      <c r="L45" s="204"/>
      <c r="M45" s="295" t="s">
        <v>50</v>
      </c>
      <c r="N45" s="295" t="s">
        <v>50</v>
      </c>
      <c r="O45" s="204"/>
      <c r="P45" s="225" t="s">
        <v>1801</v>
      </c>
      <c r="Q45" s="296">
        <v>4000</v>
      </c>
    </row>
    <row r="46" spans="1:18" s="225" customFormat="1" ht="40.5" customHeight="1">
      <c r="A46" s="204">
        <v>40</v>
      </c>
      <c r="B46" s="204">
        <v>45</v>
      </c>
      <c r="C46" s="294" t="s">
        <v>45</v>
      </c>
      <c r="D46" s="294" t="s">
        <v>604</v>
      </c>
      <c r="E46" s="294" t="s">
        <v>3299</v>
      </c>
      <c r="F46" s="204" t="s">
        <v>3295</v>
      </c>
      <c r="G46" s="204" t="s">
        <v>251</v>
      </c>
      <c r="H46" s="204" t="s">
        <v>3303</v>
      </c>
      <c r="I46" s="204" t="s">
        <v>3301</v>
      </c>
      <c r="J46" s="204" t="s">
        <v>3304</v>
      </c>
      <c r="K46" s="204"/>
      <c r="L46" s="204"/>
      <c r="M46" s="295" t="s">
        <v>50</v>
      </c>
      <c r="N46" s="295" t="s">
        <v>50</v>
      </c>
      <c r="O46" s="204"/>
      <c r="P46" s="225" t="s">
        <v>1801</v>
      </c>
      <c r="Q46" s="296">
        <v>4000</v>
      </c>
    </row>
    <row r="47" spans="1:18" s="225" customFormat="1" ht="43.5">
      <c r="A47" s="204">
        <v>41</v>
      </c>
      <c r="B47" s="204">
        <v>45</v>
      </c>
      <c r="C47" s="294" t="s">
        <v>45</v>
      </c>
      <c r="D47" s="294" t="s">
        <v>1793</v>
      </c>
      <c r="E47" s="294" t="s">
        <v>1374</v>
      </c>
      <c r="F47" s="204" t="s">
        <v>3295</v>
      </c>
      <c r="G47" s="204" t="s">
        <v>251</v>
      </c>
      <c r="H47" s="204" t="s">
        <v>3305</v>
      </c>
      <c r="I47" s="204" t="s">
        <v>3306</v>
      </c>
      <c r="J47" s="204" t="s">
        <v>3307</v>
      </c>
      <c r="K47" s="204"/>
      <c r="L47" s="204"/>
      <c r="M47" s="295" t="s">
        <v>50</v>
      </c>
      <c r="N47" s="295" t="s">
        <v>50</v>
      </c>
      <c r="O47" s="204"/>
      <c r="P47" s="225" t="s">
        <v>1801</v>
      </c>
      <c r="Q47" s="296">
        <v>4000</v>
      </c>
    </row>
    <row r="48" spans="1:18" s="91" customFormat="1">
      <c r="A48" s="60">
        <v>42</v>
      </c>
      <c r="B48" s="60">
        <v>48</v>
      </c>
      <c r="C48" s="287" t="s">
        <v>45</v>
      </c>
      <c r="D48" s="287" t="s">
        <v>3308</v>
      </c>
      <c r="E48" s="287" t="s">
        <v>3309</v>
      </c>
      <c r="F48" s="60" t="s">
        <v>3310</v>
      </c>
      <c r="G48" s="60" t="s">
        <v>251</v>
      </c>
      <c r="H48" s="60" t="s">
        <v>3311</v>
      </c>
      <c r="I48" s="60"/>
      <c r="J48" s="60" t="s">
        <v>3312</v>
      </c>
      <c r="K48" s="60"/>
      <c r="L48" s="60"/>
      <c r="M48" s="284" t="s">
        <v>50</v>
      </c>
      <c r="N48" s="284" t="s">
        <v>50</v>
      </c>
      <c r="O48" s="60"/>
      <c r="Q48" s="350"/>
    </row>
    <row r="49" spans="1:18" s="489" customFormat="1" ht="43.5">
      <c r="A49" s="486">
        <v>43</v>
      </c>
      <c r="B49" s="486">
        <v>50</v>
      </c>
      <c r="C49" s="487" t="s">
        <v>54</v>
      </c>
      <c r="D49" s="487" t="s">
        <v>3313</v>
      </c>
      <c r="E49" s="487" t="s">
        <v>3314</v>
      </c>
      <c r="F49" s="486" t="s">
        <v>3315</v>
      </c>
      <c r="G49" s="486" t="s">
        <v>360</v>
      </c>
      <c r="H49" s="486" t="s">
        <v>3316</v>
      </c>
      <c r="I49" s="486" t="s">
        <v>3317</v>
      </c>
      <c r="J49" s="486" t="s">
        <v>3318</v>
      </c>
      <c r="K49" s="486"/>
      <c r="L49" s="486"/>
      <c r="M49" s="488" t="s">
        <v>50</v>
      </c>
      <c r="N49" s="488" t="s">
        <v>50</v>
      </c>
      <c r="O49" s="486"/>
      <c r="P49" s="489" t="s">
        <v>3798</v>
      </c>
      <c r="Q49" s="490"/>
    </row>
    <row r="50" spans="1:18" s="225" customFormat="1" ht="65.25">
      <c r="A50" s="204">
        <v>44</v>
      </c>
      <c r="B50" s="204">
        <v>51</v>
      </c>
      <c r="C50" s="294" t="s">
        <v>54</v>
      </c>
      <c r="D50" s="294" t="s">
        <v>3319</v>
      </c>
      <c r="E50" s="294" t="s">
        <v>3320</v>
      </c>
      <c r="F50" s="204" t="s">
        <v>3321</v>
      </c>
      <c r="G50" s="204" t="s">
        <v>251</v>
      </c>
      <c r="H50" s="204" t="s">
        <v>3322</v>
      </c>
      <c r="I50" s="204" t="s">
        <v>3323</v>
      </c>
      <c r="J50" s="204" t="s">
        <v>3324</v>
      </c>
      <c r="K50" s="204"/>
      <c r="L50" s="204"/>
      <c r="M50" s="295" t="s">
        <v>50</v>
      </c>
      <c r="N50" s="295" t="s">
        <v>50</v>
      </c>
      <c r="O50" s="204"/>
      <c r="P50" s="225" t="s">
        <v>1801</v>
      </c>
      <c r="Q50" s="296">
        <v>4000</v>
      </c>
    </row>
    <row r="51" spans="1:18" s="225" customFormat="1" ht="43.5">
      <c r="A51" s="204">
        <v>45</v>
      </c>
      <c r="B51" s="204">
        <v>51</v>
      </c>
      <c r="C51" s="294" t="s">
        <v>58</v>
      </c>
      <c r="D51" s="294" t="s">
        <v>3325</v>
      </c>
      <c r="E51" s="294" t="s">
        <v>3326</v>
      </c>
      <c r="F51" s="204" t="s">
        <v>3321</v>
      </c>
      <c r="G51" s="204" t="s">
        <v>251</v>
      </c>
      <c r="H51" s="204" t="s">
        <v>3327</v>
      </c>
      <c r="I51" s="204" t="s">
        <v>3328</v>
      </c>
      <c r="J51" s="204" t="s">
        <v>3329</v>
      </c>
      <c r="K51" s="204"/>
      <c r="L51" s="204"/>
      <c r="M51" s="295" t="s">
        <v>50</v>
      </c>
      <c r="N51" s="295" t="s">
        <v>50</v>
      </c>
      <c r="O51" s="204"/>
      <c r="P51" s="225" t="s">
        <v>1801</v>
      </c>
      <c r="Q51" s="296">
        <v>4000</v>
      </c>
    </row>
    <row r="52" spans="1:18" s="348" customFormat="1" ht="43.5">
      <c r="A52" s="159">
        <v>46</v>
      </c>
      <c r="B52" s="159">
        <v>51</v>
      </c>
      <c r="C52" s="345" t="s">
        <v>45</v>
      </c>
      <c r="D52" s="345" t="s">
        <v>3330</v>
      </c>
      <c r="E52" s="345" t="s">
        <v>3331</v>
      </c>
      <c r="F52" s="159" t="s">
        <v>3321</v>
      </c>
      <c r="G52" s="159" t="s">
        <v>251</v>
      </c>
      <c r="H52" s="159" t="s">
        <v>87</v>
      </c>
      <c r="I52" s="159" t="s">
        <v>3332</v>
      </c>
      <c r="J52" s="159" t="s">
        <v>4857</v>
      </c>
      <c r="K52" s="159"/>
      <c r="L52" s="159"/>
      <c r="M52" s="346" t="s">
        <v>50</v>
      </c>
      <c r="N52" s="346" t="s">
        <v>50</v>
      </c>
      <c r="O52" s="159"/>
      <c r="Q52" s="349"/>
      <c r="R52" s="348" t="s">
        <v>3932</v>
      </c>
    </row>
    <row r="53" spans="1:18" s="91" customFormat="1" ht="43.5">
      <c r="A53" s="60">
        <v>47</v>
      </c>
      <c r="B53" s="60">
        <v>52</v>
      </c>
      <c r="C53" s="287" t="s">
        <v>45</v>
      </c>
      <c r="D53" s="287" t="s">
        <v>3333</v>
      </c>
      <c r="E53" s="287" t="s">
        <v>3334</v>
      </c>
      <c r="F53" s="60" t="s">
        <v>3335</v>
      </c>
      <c r="G53" s="60" t="s">
        <v>251</v>
      </c>
      <c r="H53" s="60" t="s">
        <v>3336</v>
      </c>
      <c r="I53" s="60" t="s">
        <v>3337</v>
      </c>
      <c r="J53" s="60"/>
      <c r="K53" s="60"/>
      <c r="L53" s="60"/>
      <c r="M53" s="284" t="s">
        <v>50</v>
      </c>
      <c r="N53" s="284" t="s">
        <v>50</v>
      </c>
      <c r="O53" s="60"/>
      <c r="Q53" s="350"/>
    </row>
    <row r="54" spans="1:18" s="225" customFormat="1" ht="43.5">
      <c r="A54" s="204">
        <v>48</v>
      </c>
      <c r="B54" s="204">
        <v>54</v>
      </c>
      <c r="C54" s="294" t="s">
        <v>58</v>
      </c>
      <c r="D54" s="294" t="s">
        <v>3338</v>
      </c>
      <c r="E54" s="294" t="s">
        <v>3339</v>
      </c>
      <c r="F54" s="204" t="s">
        <v>3340</v>
      </c>
      <c r="G54" s="204" t="s">
        <v>251</v>
      </c>
      <c r="H54" s="204" t="s">
        <v>3341</v>
      </c>
      <c r="I54" s="204" t="s">
        <v>3342</v>
      </c>
      <c r="J54" s="204" t="s">
        <v>3614</v>
      </c>
      <c r="K54" s="204"/>
      <c r="L54" s="204"/>
      <c r="M54" s="295" t="s">
        <v>50</v>
      </c>
      <c r="N54" s="295" t="s">
        <v>50</v>
      </c>
      <c r="O54" s="204"/>
      <c r="P54" s="225" t="s">
        <v>1801</v>
      </c>
      <c r="Q54" s="296">
        <v>4000</v>
      </c>
    </row>
    <row r="55" spans="1:18" s="225" customFormat="1" ht="43.5">
      <c r="A55" s="204">
        <v>49</v>
      </c>
      <c r="B55" s="204">
        <v>54</v>
      </c>
      <c r="C55" s="294" t="s">
        <v>45</v>
      </c>
      <c r="D55" s="294" t="s">
        <v>3522</v>
      </c>
      <c r="E55" s="294" t="s">
        <v>3343</v>
      </c>
      <c r="F55" s="204" t="s">
        <v>3340</v>
      </c>
      <c r="G55" s="204" t="s">
        <v>251</v>
      </c>
      <c r="H55" s="204" t="s">
        <v>3344</v>
      </c>
      <c r="I55" s="204" t="s">
        <v>3345</v>
      </c>
      <c r="J55" s="204" t="s">
        <v>3539</v>
      </c>
      <c r="K55" s="204"/>
      <c r="L55" s="204"/>
      <c r="M55" s="295" t="s">
        <v>50</v>
      </c>
      <c r="N55" s="295" t="s">
        <v>50</v>
      </c>
      <c r="O55" s="204"/>
      <c r="P55" s="225" t="s">
        <v>1801</v>
      </c>
      <c r="Q55" s="296">
        <v>4000</v>
      </c>
    </row>
    <row r="56" spans="1:18" s="225" customFormat="1" ht="43.5">
      <c r="A56" s="204">
        <v>50</v>
      </c>
      <c r="B56" s="204">
        <v>58</v>
      </c>
      <c r="C56" s="294" t="s">
        <v>58</v>
      </c>
      <c r="D56" s="294" t="s">
        <v>3346</v>
      </c>
      <c r="E56" s="294" t="s">
        <v>3347</v>
      </c>
      <c r="F56" s="204" t="s">
        <v>3348</v>
      </c>
      <c r="G56" s="204" t="s">
        <v>360</v>
      </c>
      <c r="H56" s="204" t="s">
        <v>3349</v>
      </c>
      <c r="I56" s="204" t="s">
        <v>3350</v>
      </c>
      <c r="J56" s="204" t="s">
        <v>3351</v>
      </c>
      <c r="K56" s="204"/>
      <c r="L56" s="204"/>
      <c r="M56" s="295" t="s">
        <v>50</v>
      </c>
      <c r="N56" s="295" t="s">
        <v>50</v>
      </c>
      <c r="O56" s="204"/>
      <c r="P56" s="225" t="s">
        <v>1801</v>
      </c>
      <c r="Q56" s="296">
        <v>4000</v>
      </c>
    </row>
    <row r="57" spans="1:18" s="225" customFormat="1" ht="43.5">
      <c r="A57" s="204">
        <v>51</v>
      </c>
      <c r="B57" s="204">
        <v>58</v>
      </c>
      <c r="C57" s="294" t="s">
        <v>54</v>
      </c>
      <c r="D57" s="294" t="s">
        <v>3352</v>
      </c>
      <c r="E57" s="294" t="s">
        <v>3353</v>
      </c>
      <c r="F57" s="204" t="s">
        <v>3348</v>
      </c>
      <c r="G57" s="204" t="s">
        <v>360</v>
      </c>
      <c r="H57" s="204" t="s">
        <v>3349</v>
      </c>
      <c r="I57" s="204" t="s">
        <v>3354</v>
      </c>
      <c r="J57" s="204" t="s">
        <v>3355</v>
      </c>
      <c r="K57" s="204"/>
      <c r="L57" s="204"/>
      <c r="M57" s="295" t="s">
        <v>50</v>
      </c>
      <c r="N57" s="295" t="s">
        <v>50</v>
      </c>
      <c r="O57" s="204"/>
      <c r="P57" s="225" t="s">
        <v>1801</v>
      </c>
      <c r="Q57" s="296">
        <v>4000</v>
      </c>
    </row>
    <row r="58" spans="1:18" s="225" customFormat="1" ht="43.5">
      <c r="A58" s="204">
        <v>52</v>
      </c>
      <c r="B58" s="204">
        <v>58</v>
      </c>
      <c r="C58" s="294" t="s">
        <v>58</v>
      </c>
      <c r="D58" s="294" t="s">
        <v>3356</v>
      </c>
      <c r="E58" s="294" t="s">
        <v>3357</v>
      </c>
      <c r="F58" s="204" t="s">
        <v>3348</v>
      </c>
      <c r="G58" s="204" t="s">
        <v>360</v>
      </c>
      <c r="H58" s="204" t="s">
        <v>3358</v>
      </c>
      <c r="I58" s="204" t="s">
        <v>3359</v>
      </c>
      <c r="J58" s="204" t="s">
        <v>3360</v>
      </c>
      <c r="K58" s="204"/>
      <c r="L58" s="204"/>
      <c r="M58" s="295" t="s">
        <v>50</v>
      </c>
      <c r="N58" s="295" t="s">
        <v>50</v>
      </c>
      <c r="O58" s="204"/>
      <c r="P58" s="225" t="s">
        <v>1801</v>
      </c>
      <c r="Q58" s="296">
        <v>4000</v>
      </c>
    </row>
    <row r="59" spans="1:18" s="348" customFormat="1" ht="43.5">
      <c r="A59" s="159">
        <v>53</v>
      </c>
      <c r="B59" s="159">
        <v>59</v>
      </c>
      <c r="C59" s="345" t="s">
        <v>58</v>
      </c>
      <c r="D59" s="345" t="s">
        <v>2310</v>
      </c>
      <c r="E59" s="345" t="s">
        <v>3361</v>
      </c>
      <c r="F59" s="159" t="s">
        <v>3362</v>
      </c>
      <c r="G59" s="159" t="s">
        <v>251</v>
      </c>
      <c r="H59" s="159" t="s">
        <v>3363</v>
      </c>
      <c r="I59" s="159" t="s">
        <v>3364</v>
      </c>
      <c r="J59" s="159"/>
      <c r="K59" s="159"/>
      <c r="L59" s="159"/>
      <c r="M59" s="346" t="s">
        <v>50</v>
      </c>
      <c r="N59" s="346" t="s">
        <v>50</v>
      </c>
      <c r="O59" s="159"/>
      <c r="P59" s="348" t="s">
        <v>1801</v>
      </c>
      <c r="Q59" s="349">
        <v>4000</v>
      </c>
      <c r="R59" s="348" t="s">
        <v>3932</v>
      </c>
    </row>
    <row r="60" spans="1:18" s="91" customFormat="1" ht="43.5">
      <c r="A60" s="60">
        <v>54</v>
      </c>
      <c r="B60" s="60">
        <v>59</v>
      </c>
      <c r="C60" s="287" t="s">
        <v>45</v>
      </c>
      <c r="D60" s="287" t="s">
        <v>3365</v>
      </c>
      <c r="E60" s="287" t="s">
        <v>3366</v>
      </c>
      <c r="F60" s="60" t="s">
        <v>3362</v>
      </c>
      <c r="G60" s="60" t="s">
        <v>251</v>
      </c>
      <c r="H60" s="60" t="s">
        <v>3367</v>
      </c>
      <c r="I60" s="60" t="s">
        <v>3368</v>
      </c>
      <c r="J60" s="60"/>
      <c r="K60" s="60"/>
      <c r="L60" s="60"/>
      <c r="M60" s="284" t="s">
        <v>50</v>
      </c>
      <c r="N60" s="284" t="s">
        <v>50</v>
      </c>
      <c r="O60" s="60"/>
      <c r="Q60" s="350"/>
    </row>
    <row r="61" spans="1:18" s="91" customFormat="1" ht="65.25">
      <c r="A61" s="60">
        <v>55</v>
      </c>
      <c r="B61" s="60">
        <v>59</v>
      </c>
      <c r="C61" s="287" t="s">
        <v>45</v>
      </c>
      <c r="D61" s="287" t="s">
        <v>3369</v>
      </c>
      <c r="E61" s="287" t="s">
        <v>3370</v>
      </c>
      <c r="F61" s="60" t="s">
        <v>3362</v>
      </c>
      <c r="G61" s="60" t="s">
        <v>251</v>
      </c>
      <c r="H61" s="60" t="s">
        <v>3371</v>
      </c>
      <c r="I61" s="60" t="s">
        <v>3372</v>
      </c>
      <c r="J61" s="60"/>
      <c r="K61" s="60"/>
      <c r="L61" s="60"/>
      <c r="M61" s="284" t="s">
        <v>50</v>
      </c>
      <c r="N61" s="284" t="s">
        <v>50</v>
      </c>
      <c r="O61" s="60"/>
      <c r="Q61" s="350"/>
    </row>
    <row r="62" spans="1:18" s="225" customFormat="1" ht="43.5">
      <c r="A62" s="204">
        <v>56</v>
      </c>
      <c r="B62" s="204">
        <v>59</v>
      </c>
      <c r="C62" s="294" t="s">
        <v>58</v>
      </c>
      <c r="D62" s="294" t="s">
        <v>2003</v>
      </c>
      <c r="E62" s="294" t="s">
        <v>3373</v>
      </c>
      <c r="F62" s="204" t="s">
        <v>3362</v>
      </c>
      <c r="G62" s="204" t="s">
        <v>251</v>
      </c>
      <c r="H62" s="204" t="s">
        <v>3374</v>
      </c>
      <c r="I62" s="204" t="s">
        <v>3375</v>
      </c>
      <c r="J62" s="204"/>
      <c r="K62" s="204"/>
      <c r="L62" s="204"/>
      <c r="M62" s="295" t="s">
        <v>50</v>
      </c>
      <c r="N62" s="295" t="s">
        <v>50</v>
      </c>
      <c r="O62" s="204"/>
      <c r="P62" s="225" t="s">
        <v>1801</v>
      </c>
      <c r="Q62" s="296">
        <v>4000</v>
      </c>
    </row>
    <row r="63" spans="1:18" s="348" customFormat="1" ht="65.25">
      <c r="A63" s="159">
        <v>57</v>
      </c>
      <c r="B63" s="159">
        <v>59</v>
      </c>
      <c r="C63" s="345" t="s">
        <v>54</v>
      </c>
      <c r="D63" s="345" t="s">
        <v>3376</v>
      </c>
      <c r="E63" s="345" t="s">
        <v>3377</v>
      </c>
      <c r="F63" s="159" t="s">
        <v>3362</v>
      </c>
      <c r="G63" s="159" t="s">
        <v>251</v>
      </c>
      <c r="H63" s="159" t="s">
        <v>2884</v>
      </c>
      <c r="I63" s="159" t="s">
        <v>3378</v>
      </c>
      <c r="J63" s="159"/>
      <c r="K63" s="159"/>
      <c r="L63" s="159"/>
      <c r="M63" s="346" t="s">
        <v>50</v>
      </c>
      <c r="N63" s="346" t="s">
        <v>50</v>
      </c>
      <c r="O63" s="159"/>
      <c r="P63" s="348" t="s">
        <v>1801</v>
      </c>
      <c r="Q63" s="349">
        <v>4000</v>
      </c>
      <c r="R63" s="348" t="s">
        <v>3932</v>
      </c>
    </row>
    <row r="64" spans="1:18" s="91" customFormat="1" ht="43.5">
      <c r="A64" s="60">
        <v>58</v>
      </c>
      <c r="B64" s="60">
        <v>59</v>
      </c>
      <c r="C64" s="287" t="s">
        <v>45</v>
      </c>
      <c r="D64" s="287" t="s">
        <v>954</v>
      </c>
      <c r="E64" s="287" t="s">
        <v>955</v>
      </c>
      <c r="F64" s="60" t="s">
        <v>3362</v>
      </c>
      <c r="G64" s="60" t="s">
        <v>251</v>
      </c>
      <c r="H64" s="60" t="s">
        <v>2893</v>
      </c>
      <c r="I64" s="60" t="s">
        <v>3379</v>
      </c>
      <c r="J64" s="60"/>
      <c r="K64" s="60"/>
      <c r="L64" s="60"/>
      <c r="M64" s="284" t="s">
        <v>50</v>
      </c>
      <c r="N64" s="284" t="s">
        <v>50</v>
      </c>
      <c r="O64" s="60"/>
      <c r="Q64" s="350"/>
    </row>
    <row r="65" spans="1:18" s="91" customFormat="1" ht="65.25">
      <c r="A65" s="60">
        <v>59</v>
      </c>
      <c r="B65" s="60">
        <v>59</v>
      </c>
      <c r="C65" s="287" t="s">
        <v>45</v>
      </c>
      <c r="D65" s="287" t="s">
        <v>3380</v>
      </c>
      <c r="E65" s="287" t="s">
        <v>3381</v>
      </c>
      <c r="F65" s="60" t="s">
        <v>3362</v>
      </c>
      <c r="G65" s="60" t="s">
        <v>251</v>
      </c>
      <c r="H65" s="60" t="s">
        <v>2014</v>
      </c>
      <c r="I65" s="60" t="s">
        <v>3382</v>
      </c>
      <c r="J65" s="60"/>
      <c r="K65" s="60"/>
      <c r="L65" s="60"/>
      <c r="M65" s="284" t="s">
        <v>50</v>
      </c>
      <c r="N65" s="284" t="s">
        <v>50</v>
      </c>
      <c r="O65" s="60"/>
      <c r="Q65" s="350"/>
    </row>
    <row r="66" spans="1:18" s="91" customFormat="1" ht="43.5">
      <c r="A66" s="60">
        <v>60</v>
      </c>
      <c r="B66" s="60">
        <v>59</v>
      </c>
      <c r="C66" s="287" t="s">
        <v>58</v>
      </c>
      <c r="D66" s="287" t="s">
        <v>1452</v>
      </c>
      <c r="E66" s="287" t="s">
        <v>3383</v>
      </c>
      <c r="F66" s="60" t="s">
        <v>3362</v>
      </c>
      <c r="G66" s="60" t="s">
        <v>360</v>
      </c>
      <c r="H66" s="60" t="s">
        <v>2316</v>
      </c>
      <c r="I66" s="60" t="s">
        <v>3384</v>
      </c>
      <c r="J66" s="60"/>
      <c r="K66" s="60"/>
      <c r="L66" s="60"/>
      <c r="M66" s="284" t="s">
        <v>50</v>
      </c>
      <c r="N66" s="284" t="s">
        <v>50</v>
      </c>
      <c r="O66" s="60"/>
      <c r="Q66" s="350"/>
    </row>
    <row r="67" spans="1:18" s="216" customFormat="1" ht="65.25">
      <c r="A67" s="204">
        <v>61</v>
      </c>
      <c r="B67" s="204"/>
      <c r="C67" s="201" t="s">
        <v>45</v>
      </c>
      <c r="D67" s="202" t="s">
        <v>1714</v>
      </c>
      <c r="E67" s="203" t="s">
        <v>1715</v>
      </c>
      <c r="F67" s="213" t="s">
        <v>451</v>
      </c>
      <c r="G67" s="200" t="s">
        <v>1710</v>
      </c>
      <c r="H67" s="200" t="s">
        <v>1716</v>
      </c>
      <c r="I67" s="204" t="s">
        <v>1717</v>
      </c>
      <c r="J67" s="200"/>
      <c r="K67" s="200"/>
      <c r="L67" s="211"/>
      <c r="M67" s="211" t="s">
        <v>50</v>
      </c>
      <c r="N67" s="211" t="s">
        <v>50</v>
      </c>
      <c r="O67" s="203"/>
      <c r="P67" s="206" t="s">
        <v>1801</v>
      </c>
      <c r="Q67" s="207">
        <v>4000</v>
      </c>
      <c r="R67" s="206" t="s">
        <v>1846</v>
      </c>
    </row>
    <row r="68" spans="1:18" s="216" customFormat="1" ht="43.5">
      <c r="A68" s="297">
        <v>62</v>
      </c>
      <c r="B68" s="204">
        <v>78</v>
      </c>
      <c r="C68" s="294" t="s">
        <v>58</v>
      </c>
      <c r="D68" s="294" t="s">
        <v>3474</v>
      </c>
      <c r="E68" s="294" t="s">
        <v>3475</v>
      </c>
      <c r="F68" s="204" t="s">
        <v>3321</v>
      </c>
      <c r="G68" s="204" t="s">
        <v>251</v>
      </c>
      <c r="H68" s="204" t="s">
        <v>3476</v>
      </c>
      <c r="I68" s="204" t="s">
        <v>3477</v>
      </c>
      <c r="J68" s="204" t="s">
        <v>3478</v>
      </c>
      <c r="K68" s="204"/>
      <c r="L68" s="295"/>
      <c r="M68" s="211" t="s">
        <v>50</v>
      </c>
      <c r="N68" s="295" t="s">
        <v>50</v>
      </c>
      <c r="O68" s="204"/>
      <c r="P68" s="225" t="s">
        <v>1801</v>
      </c>
      <c r="Q68" s="296">
        <v>4000</v>
      </c>
      <c r="R68" s="225" t="s">
        <v>3544</v>
      </c>
    </row>
    <row r="69" spans="1:18" s="216" customFormat="1" ht="43.5">
      <c r="A69" s="204">
        <v>63</v>
      </c>
      <c r="B69" s="204"/>
      <c r="C69" s="294" t="s">
        <v>45</v>
      </c>
      <c r="D69" s="294" t="s">
        <v>3779</v>
      </c>
      <c r="E69" s="294" t="s">
        <v>3780</v>
      </c>
      <c r="F69" s="204" t="s">
        <v>3781</v>
      </c>
      <c r="G69" s="204" t="s">
        <v>251</v>
      </c>
      <c r="H69" s="204" t="s">
        <v>3782</v>
      </c>
      <c r="I69" s="204"/>
      <c r="J69" s="204" t="s">
        <v>3799</v>
      </c>
      <c r="K69" s="204"/>
      <c r="L69" s="204"/>
      <c r="M69" s="295"/>
      <c r="N69" s="295"/>
      <c r="O69" s="204"/>
      <c r="P69" s="216" t="s">
        <v>1801</v>
      </c>
      <c r="Q69" s="404">
        <v>4000</v>
      </c>
      <c r="R69" s="216" t="s">
        <v>3772</v>
      </c>
    </row>
    <row r="70" spans="1:18" s="216" customFormat="1" ht="43.5">
      <c r="A70" s="204">
        <v>64</v>
      </c>
      <c r="B70" s="204"/>
      <c r="C70" s="294" t="s">
        <v>45</v>
      </c>
      <c r="D70" s="294" t="s">
        <v>212</v>
      </c>
      <c r="E70" s="294" t="s">
        <v>3834</v>
      </c>
      <c r="F70" s="204" t="s">
        <v>3817</v>
      </c>
      <c r="G70" s="204" t="s">
        <v>360</v>
      </c>
      <c r="H70" s="204" t="s">
        <v>3820</v>
      </c>
      <c r="I70" s="204" t="s">
        <v>3822</v>
      </c>
      <c r="J70" s="204" t="s">
        <v>3835</v>
      </c>
      <c r="K70" s="204"/>
      <c r="L70" s="204"/>
      <c r="M70" s="295"/>
      <c r="N70" s="295"/>
      <c r="O70" s="204"/>
      <c r="P70" s="216" t="s">
        <v>1801</v>
      </c>
      <c r="Q70" s="404">
        <v>4000</v>
      </c>
    </row>
    <row r="71" spans="1:18" s="216" customFormat="1" ht="43.5">
      <c r="A71" s="232">
        <v>65</v>
      </c>
      <c r="B71" s="232"/>
      <c r="C71" s="228" t="s">
        <v>240</v>
      </c>
      <c r="D71" s="228" t="s">
        <v>1647</v>
      </c>
      <c r="E71" s="228" t="s">
        <v>1648</v>
      </c>
      <c r="F71" s="232" t="s">
        <v>164</v>
      </c>
      <c r="G71" s="232" t="s">
        <v>251</v>
      </c>
      <c r="H71" s="226" t="s">
        <v>1649</v>
      </c>
      <c r="I71" s="232" t="s">
        <v>1650</v>
      </c>
      <c r="J71" s="226" t="s">
        <v>1651</v>
      </c>
      <c r="K71" s="232"/>
      <c r="L71" s="232"/>
      <c r="M71" s="306"/>
      <c r="N71" s="306"/>
      <c r="O71" s="232"/>
      <c r="P71" s="216" t="s">
        <v>1801</v>
      </c>
      <c r="Q71" s="404">
        <v>4000</v>
      </c>
      <c r="R71" s="216" t="s">
        <v>1820</v>
      </c>
    </row>
    <row r="72" spans="1:18" s="372" customFormat="1">
      <c r="M72" s="366"/>
      <c r="N72" s="366"/>
    </row>
    <row r="73" spans="1:18" s="372" customFormat="1">
      <c r="M73" s="366"/>
      <c r="N73" s="366"/>
    </row>
    <row r="74" spans="1:18" s="372" customFormat="1">
      <c r="M74" s="366"/>
      <c r="N74" s="366"/>
      <c r="Q74" s="397">
        <f>SUM(Q7:Q73)</f>
        <v>192000</v>
      </c>
    </row>
    <row r="75" spans="1:18" s="372" customFormat="1">
      <c r="M75" s="366"/>
      <c r="N75" s="366"/>
    </row>
    <row r="76" spans="1:18" s="372" customFormat="1">
      <c r="M76" s="366"/>
      <c r="N76" s="366"/>
    </row>
    <row r="77" spans="1:18" s="372" customFormat="1">
      <c r="M77" s="366"/>
      <c r="N77" s="366"/>
    </row>
    <row r="78" spans="1:18" s="372" customFormat="1">
      <c r="M78" s="366"/>
      <c r="N78" s="366"/>
    </row>
    <row r="79" spans="1:18" s="372" customFormat="1">
      <c r="M79" s="366"/>
      <c r="N79" s="366"/>
    </row>
    <row r="80" spans="1:18" s="372" customFormat="1">
      <c r="M80" s="366"/>
      <c r="N80" s="366"/>
    </row>
  </sheetData>
  <mergeCells count="13">
    <mergeCell ref="A1:O1"/>
    <mergeCell ref="A2:O2"/>
    <mergeCell ref="A3:O3"/>
    <mergeCell ref="I5:I6"/>
    <mergeCell ref="J5:J6"/>
    <mergeCell ref="K5:M5"/>
    <mergeCell ref="N5:O5"/>
    <mergeCell ref="A5:A6"/>
    <mergeCell ref="B5:B6"/>
    <mergeCell ref="C5:E6"/>
    <mergeCell ref="F5:F6"/>
    <mergeCell ref="G5:G6"/>
    <mergeCell ref="H5:H6"/>
  </mergeCells>
  <printOptions horizontalCentered="1"/>
  <pageMargins left="0.31496062992125984" right="0.31496062992125984" top="0.74803149606299213" bottom="0.55118110236220474" header="0.31496062992125984" footer="0.31496062992125984"/>
  <pageSetup paperSize="9" orientation="portrait" r:id="rId1"/>
  <headerFooter>
    <oddHeader>&amp;A</oddHeader>
    <oddFooter>หน้าที่ &amp;P จาก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X59"/>
  <sheetViews>
    <sheetView topLeftCell="A10" zoomScale="90" zoomScaleNormal="90" workbookViewId="0">
      <selection activeCell="B43" sqref="B43:R43"/>
    </sheetView>
  </sheetViews>
  <sheetFormatPr defaultRowHeight="21.75"/>
  <cols>
    <col min="1" max="1" width="4.125" style="13" customWidth="1"/>
    <col min="2" max="2" width="4.625" style="13" customWidth="1"/>
    <col min="3" max="3" width="6.125" style="13" customWidth="1"/>
    <col min="4" max="4" width="9.75" style="13" customWidth="1"/>
    <col min="5" max="5" width="9" style="13"/>
    <col min="6" max="6" width="19.125" style="13" customWidth="1"/>
    <col min="7" max="7" width="8.375" style="13" customWidth="1"/>
    <col min="8" max="8" width="18.375" style="13" customWidth="1"/>
    <col min="9" max="9" width="21.375" style="13" customWidth="1"/>
    <col min="10" max="13" width="11.125" style="13" customWidth="1"/>
    <col min="14" max="14" width="5.5" style="13" customWidth="1"/>
    <col min="15" max="15" width="7" style="13" customWidth="1"/>
    <col min="16" max="16" width="5.625" style="13" customWidth="1"/>
    <col min="17" max="17" width="5.5" style="13" customWidth="1"/>
    <col min="18" max="18" width="6.5" style="13" customWidth="1"/>
    <col min="19" max="20" width="9" style="13"/>
    <col min="21" max="21" width="11" style="13" customWidth="1"/>
    <col min="22" max="16384" width="9" style="13"/>
  </cols>
  <sheetData>
    <row r="1" spans="1:21">
      <c r="A1" s="603" t="s">
        <v>3874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  <c r="O1" s="603"/>
      <c r="P1" s="603"/>
      <c r="Q1" s="603"/>
      <c r="R1" s="603"/>
    </row>
    <row r="2" spans="1:21">
      <c r="A2" s="603" t="s">
        <v>3433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603"/>
      <c r="P2" s="603"/>
      <c r="Q2" s="603"/>
      <c r="R2" s="603"/>
    </row>
    <row r="3" spans="1:21">
      <c r="A3" s="603" t="s">
        <v>3431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3"/>
      <c r="R3" s="603"/>
    </row>
    <row r="5" spans="1:21" s="464" customFormat="1" ht="21.75" customHeight="1">
      <c r="A5" s="568" t="s">
        <v>1849</v>
      </c>
      <c r="B5" s="568" t="s">
        <v>182</v>
      </c>
      <c r="C5" s="562" t="s">
        <v>34</v>
      </c>
      <c r="D5" s="562"/>
      <c r="E5" s="562"/>
      <c r="F5" s="568" t="s">
        <v>1558</v>
      </c>
      <c r="G5" s="597" t="s">
        <v>35</v>
      </c>
      <c r="H5" s="568" t="s">
        <v>36</v>
      </c>
      <c r="I5" s="568" t="s">
        <v>1850</v>
      </c>
      <c r="J5" s="597" t="s">
        <v>1851</v>
      </c>
      <c r="K5" s="540" t="s">
        <v>4605</v>
      </c>
      <c r="L5" s="540" t="s">
        <v>2442</v>
      </c>
      <c r="M5" s="540" t="s">
        <v>3600</v>
      </c>
      <c r="N5" s="598" t="s">
        <v>38</v>
      </c>
      <c r="O5" s="598"/>
      <c r="P5" s="598"/>
      <c r="Q5" s="598" t="s">
        <v>1852</v>
      </c>
      <c r="R5" s="598"/>
    </row>
    <row r="6" spans="1:21" s="14" customFormat="1" ht="51.75">
      <c r="A6" s="568"/>
      <c r="B6" s="568"/>
      <c r="C6" s="563"/>
      <c r="D6" s="563"/>
      <c r="E6" s="563"/>
      <c r="F6" s="568"/>
      <c r="G6" s="597"/>
      <c r="H6" s="568"/>
      <c r="I6" s="568"/>
      <c r="J6" s="597"/>
      <c r="K6" s="541"/>
      <c r="L6" s="541"/>
      <c r="M6" s="541"/>
      <c r="N6" s="370" t="s">
        <v>39</v>
      </c>
      <c r="O6" s="370" t="s">
        <v>1853</v>
      </c>
      <c r="P6" s="370" t="s">
        <v>41</v>
      </c>
      <c r="Q6" s="370" t="s">
        <v>43</v>
      </c>
      <c r="R6" s="371" t="s">
        <v>44</v>
      </c>
    </row>
    <row r="7" spans="1:21" s="225" customFormat="1" ht="43.5">
      <c r="A7" s="204">
        <v>1</v>
      </c>
      <c r="B7" s="204">
        <v>52</v>
      </c>
      <c r="C7" s="294" t="s">
        <v>45</v>
      </c>
      <c r="D7" s="294" t="s">
        <v>1926</v>
      </c>
      <c r="E7" s="294" t="s">
        <v>1927</v>
      </c>
      <c r="F7" s="204" t="s">
        <v>1341</v>
      </c>
      <c r="G7" s="204" t="s">
        <v>251</v>
      </c>
      <c r="H7" s="204" t="s">
        <v>1928</v>
      </c>
      <c r="I7" s="204" t="s">
        <v>1929</v>
      </c>
      <c r="J7" s="204" t="s">
        <v>3525</v>
      </c>
      <c r="K7" s="292" t="s">
        <v>3746</v>
      </c>
      <c r="L7" s="292">
        <v>43</v>
      </c>
      <c r="M7" s="511" t="s">
        <v>4627</v>
      </c>
      <c r="N7" s="204"/>
      <c r="O7" s="295" t="s">
        <v>50</v>
      </c>
      <c r="P7" s="204"/>
      <c r="Q7" s="295" t="s">
        <v>50</v>
      </c>
      <c r="R7" s="204"/>
      <c r="S7" s="225" t="s">
        <v>1801</v>
      </c>
      <c r="T7" s="296">
        <v>4000</v>
      </c>
    </row>
    <row r="8" spans="1:21" s="225" customFormat="1">
      <c r="A8" s="204">
        <v>2</v>
      </c>
      <c r="B8" s="204">
        <v>52</v>
      </c>
      <c r="C8" s="294" t="s">
        <v>45</v>
      </c>
      <c r="D8" s="294" t="s">
        <v>1930</v>
      </c>
      <c r="E8" s="294" t="s">
        <v>1931</v>
      </c>
      <c r="F8" s="204" t="s">
        <v>1341</v>
      </c>
      <c r="G8" s="204" t="s">
        <v>251</v>
      </c>
      <c r="H8" s="204" t="s">
        <v>1932</v>
      </c>
      <c r="I8" s="204"/>
      <c r="J8" s="204" t="s">
        <v>1933</v>
      </c>
      <c r="K8" s="284" t="s">
        <v>3746</v>
      </c>
      <c r="L8" s="284">
        <v>36</v>
      </c>
      <c r="M8" s="512" t="s">
        <v>4628</v>
      </c>
      <c r="N8" s="204"/>
      <c r="O8" s="295" t="s">
        <v>50</v>
      </c>
      <c r="P8" s="204"/>
      <c r="Q8" s="295" t="s">
        <v>50</v>
      </c>
      <c r="R8" s="204"/>
      <c r="S8" s="225" t="s">
        <v>1801</v>
      </c>
      <c r="T8" s="296">
        <v>4000</v>
      </c>
    </row>
    <row r="9" spans="1:21" s="225" customFormat="1" ht="42.75" customHeight="1">
      <c r="A9" s="204">
        <v>3</v>
      </c>
      <c r="B9" s="204">
        <v>54</v>
      </c>
      <c r="C9" s="294" t="s">
        <v>45</v>
      </c>
      <c r="D9" s="294" t="s">
        <v>3540</v>
      </c>
      <c r="E9" s="294" t="s">
        <v>1953</v>
      </c>
      <c r="F9" s="204" t="s">
        <v>1752</v>
      </c>
      <c r="G9" s="204" t="s">
        <v>251</v>
      </c>
      <c r="H9" s="204" t="s">
        <v>1954</v>
      </c>
      <c r="I9" s="204" t="s">
        <v>1955</v>
      </c>
      <c r="J9" s="204" t="s">
        <v>3541</v>
      </c>
      <c r="K9" s="284" t="s">
        <v>3746</v>
      </c>
      <c r="L9" s="284">
        <v>49</v>
      </c>
      <c r="M9" s="512" t="s">
        <v>4629</v>
      </c>
      <c r="N9" s="204"/>
      <c r="O9" s="295" t="s">
        <v>50</v>
      </c>
      <c r="P9" s="204"/>
      <c r="Q9" s="295" t="s">
        <v>50</v>
      </c>
      <c r="R9" s="204"/>
      <c r="S9" s="225" t="s">
        <v>1801</v>
      </c>
      <c r="T9" s="296">
        <v>4000</v>
      </c>
    </row>
    <row r="10" spans="1:21" s="225" customFormat="1" ht="41.25" customHeight="1">
      <c r="A10" s="204">
        <v>4</v>
      </c>
      <c r="B10" s="204">
        <v>54</v>
      </c>
      <c r="C10" s="294" t="s">
        <v>54</v>
      </c>
      <c r="D10" s="294" t="s">
        <v>1956</v>
      </c>
      <c r="E10" s="294" t="s">
        <v>1957</v>
      </c>
      <c r="F10" s="204" t="s">
        <v>1752</v>
      </c>
      <c r="G10" s="204" t="s">
        <v>251</v>
      </c>
      <c r="H10" s="204" t="s">
        <v>1958</v>
      </c>
      <c r="I10" s="204" t="s">
        <v>1959</v>
      </c>
      <c r="J10" s="204" t="s">
        <v>3613</v>
      </c>
      <c r="K10" s="284" t="s">
        <v>3746</v>
      </c>
      <c r="L10" s="284">
        <v>52</v>
      </c>
      <c r="M10" s="512" t="s">
        <v>4630</v>
      </c>
      <c r="N10" s="204"/>
      <c r="O10" s="295" t="s">
        <v>50</v>
      </c>
      <c r="P10" s="204"/>
      <c r="Q10" s="295" t="s">
        <v>50</v>
      </c>
      <c r="R10" s="204"/>
      <c r="S10" s="225" t="s">
        <v>1801</v>
      </c>
      <c r="T10" s="296">
        <v>4000</v>
      </c>
    </row>
    <row r="11" spans="1:21" s="225" customFormat="1" ht="43.5" customHeight="1">
      <c r="A11" s="204">
        <v>5</v>
      </c>
      <c r="B11" s="204">
        <v>4</v>
      </c>
      <c r="C11" s="294" t="s">
        <v>54</v>
      </c>
      <c r="D11" s="294" t="s">
        <v>1172</v>
      </c>
      <c r="E11" s="294" t="s">
        <v>1327</v>
      </c>
      <c r="F11" s="204" t="s">
        <v>543</v>
      </c>
      <c r="G11" s="204" t="s">
        <v>251</v>
      </c>
      <c r="H11" s="204" t="s">
        <v>1328</v>
      </c>
      <c r="I11" s="204" t="s">
        <v>1329</v>
      </c>
      <c r="J11" s="204" t="s">
        <v>1800</v>
      </c>
      <c r="K11" s="284" t="s">
        <v>3746</v>
      </c>
      <c r="L11" s="284"/>
      <c r="M11" s="512" t="s">
        <v>4631</v>
      </c>
      <c r="N11" s="204"/>
      <c r="O11" s="295"/>
      <c r="P11" s="295" t="s">
        <v>50</v>
      </c>
      <c r="Q11" s="295" t="s">
        <v>50</v>
      </c>
      <c r="R11" s="204"/>
      <c r="S11" s="225" t="s">
        <v>1801</v>
      </c>
      <c r="T11" s="296">
        <v>4000</v>
      </c>
      <c r="U11" s="225" t="s">
        <v>1979</v>
      </c>
    </row>
    <row r="12" spans="1:21" s="225" customFormat="1" ht="42.75" customHeight="1">
      <c r="A12" s="204">
        <v>6</v>
      </c>
      <c r="B12" s="204">
        <v>57</v>
      </c>
      <c r="C12" s="294" t="s">
        <v>45</v>
      </c>
      <c r="D12" s="294" t="s">
        <v>924</v>
      </c>
      <c r="E12" s="294" t="s">
        <v>1987</v>
      </c>
      <c r="F12" s="204" t="s">
        <v>151</v>
      </c>
      <c r="G12" s="204" t="s">
        <v>251</v>
      </c>
      <c r="H12" s="204" t="s">
        <v>1988</v>
      </c>
      <c r="I12" s="204" t="s">
        <v>1989</v>
      </c>
      <c r="J12" s="204" t="s">
        <v>1990</v>
      </c>
      <c r="K12" s="284" t="s">
        <v>3746</v>
      </c>
      <c r="L12" s="284">
        <v>50</v>
      </c>
      <c r="M12" s="512" t="s">
        <v>4632</v>
      </c>
      <c r="N12" s="204"/>
      <c r="O12" s="295" t="s">
        <v>50</v>
      </c>
      <c r="P12" s="204"/>
      <c r="Q12" s="295" t="s">
        <v>50</v>
      </c>
      <c r="R12" s="204"/>
      <c r="S12" s="225" t="s">
        <v>1801</v>
      </c>
      <c r="T12" s="296">
        <v>4000</v>
      </c>
    </row>
    <row r="13" spans="1:21" s="225" customFormat="1" ht="43.5">
      <c r="A13" s="204">
        <v>7</v>
      </c>
      <c r="B13" s="204">
        <v>37</v>
      </c>
      <c r="C13" s="294" t="s">
        <v>45</v>
      </c>
      <c r="D13" s="294" t="s">
        <v>2203</v>
      </c>
      <c r="E13" s="294" t="s">
        <v>2204</v>
      </c>
      <c r="F13" s="204" t="s">
        <v>1752</v>
      </c>
      <c r="G13" s="204" t="s">
        <v>251</v>
      </c>
      <c r="H13" s="204" t="s">
        <v>2205</v>
      </c>
      <c r="I13" s="204" t="s">
        <v>2206</v>
      </c>
      <c r="J13" s="204" t="s">
        <v>3542</v>
      </c>
      <c r="K13" s="284" t="s">
        <v>2585</v>
      </c>
      <c r="L13" s="284">
        <v>51</v>
      </c>
      <c r="M13" s="186"/>
      <c r="N13" s="204"/>
      <c r="O13" s="295" t="s">
        <v>50</v>
      </c>
      <c r="P13" s="204"/>
      <c r="Q13" s="295" t="s">
        <v>50</v>
      </c>
      <c r="R13" s="204"/>
      <c r="S13" s="225" t="s">
        <v>1801</v>
      </c>
      <c r="T13" s="296">
        <v>4000</v>
      </c>
    </row>
    <row r="14" spans="1:21" s="225" customFormat="1" ht="43.5">
      <c r="A14" s="204">
        <v>8</v>
      </c>
      <c r="B14" s="204">
        <v>37</v>
      </c>
      <c r="C14" s="294" t="s">
        <v>45</v>
      </c>
      <c r="D14" s="294" t="s">
        <v>1477</v>
      </c>
      <c r="E14" s="294" t="s">
        <v>2207</v>
      </c>
      <c r="F14" s="204" t="s">
        <v>1752</v>
      </c>
      <c r="G14" s="204" t="s">
        <v>251</v>
      </c>
      <c r="H14" s="204" t="s">
        <v>2208</v>
      </c>
      <c r="I14" s="204" t="s">
        <v>2209</v>
      </c>
      <c r="J14" s="204"/>
      <c r="K14" s="284" t="s">
        <v>3746</v>
      </c>
      <c r="L14" s="284">
        <v>39</v>
      </c>
      <c r="M14" s="512" t="s">
        <v>4633</v>
      </c>
      <c r="N14" s="204"/>
      <c r="O14" s="295" t="s">
        <v>50</v>
      </c>
      <c r="P14" s="204"/>
      <c r="Q14" s="295" t="s">
        <v>50</v>
      </c>
      <c r="R14" s="204"/>
      <c r="S14" s="225" t="s">
        <v>1801</v>
      </c>
      <c r="T14" s="296">
        <v>4000</v>
      </c>
    </row>
    <row r="15" spans="1:21" s="225" customFormat="1" ht="43.5">
      <c r="A15" s="204">
        <v>9</v>
      </c>
      <c r="B15" s="204">
        <v>37</v>
      </c>
      <c r="C15" s="294" t="s">
        <v>45</v>
      </c>
      <c r="D15" s="294" t="s">
        <v>1779</v>
      </c>
      <c r="E15" s="294" t="s">
        <v>2210</v>
      </c>
      <c r="F15" s="204" t="s">
        <v>1752</v>
      </c>
      <c r="G15" s="204" t="s">
        <v>251</v>
      </c>
      <c r="H15" s="204" t="s">
        <v>2211</v>
      </c>
      <c r="I15" s="204" t="s">
        <v>2212</v>
      </c>
      <c r="J15" s="204" t="s">
        <v>3556</v>
      </c>
      <c r="K15" s="284" t="s">
        <v>2585</v>
      </c>
      <c r="L15" s="284">
        <v>48</v>
      </c>
      <c r="M15" s="512" t="s">
        <v>4634</v>
      </c>
      <c r="N15" s="204"/>
      <c r="O15" s="295" t="s">
        <v>50</v>
      </c>
      <c r="P15" s="204"/>
      <c r="Q15" s="295" t="s">
        <v>50</v>
      </c>
      <c r="R15" s="204"/>
      <c r="S15" s="225" t="s">
        <v>1801</v>
      </c>
      <c r="T15" s="296">
        <v>4000</v>
      </c>
    </row>
    <row r="16" spans="1:21" s="225" customFormat="1" ht="43.5">
      <c r="A16" s="204">
        <v>10</v>
      </c>
      <c r="B16" s="204">
        <v>44</v>
      </c>
      <c r="C16" s="294" t="s">
        <v>58</v>
      </c>
      <c r="D16" s="294" t="s">
        <v>2222</v>
      </c>
      <c r="E16" s="294" t="s">
        <v>2223</v>
      </c>
      <c r="F16" s="204" t="s">
        <v>392</v>
      </c>
      <c r="G16" s="204" t="s">
        <v>251</v>
      </c>
      <c r="H16" s="204" t="s">
        <v>2224</v>
      </c>
      <c r="I16" s="204" t="s">
        <v>2225</v>
      </c>
      <c r="J16" s="204" t="s">
        <v>2226</v>
      </c>
      <c r="K16" s="204"/>
      <c r="L16" s="204"/>
      <c r="M16" s="204"/>
      <c r="N16" s="204"/>
      <c r="O16" s="295" t="s">
        <v>50</v>
      </c>
      <c r="P16" s="204"/>
      <c r="Q16" s="295" t="s">
        <v>50</v>
      </c>
      <c r="R16" s="204"/>
      <c r="S16" s="225" t="s">
        <v>1801</v>
      </c>
      <c r="T16" s="296">
        <v>4000</v>
      </c>
    </row>
    <row r="17" spans="1:20" s="225" customFormat="1" ht="43.5">
      <c r="A17" s="204">
        <v>11</v>
      </c>
      <c r="B17" s="204">
        <v>44</v>
      </c>
      <c r="C17" s="294" t="s">
        <v>58</v>
      </c>
      <c r="D17" s="294" t="s">
        <v>2232</v>
      </c>
      <c r="E17" s="294" t="s">
        <v>2233</v>
      </c>
      <c r="F17" s="204" t="s">
        <v>392</v>
      </c>
      <c r="G17" s="204" t="s">
        <v>251</v>
      </c>
      <c r="H17" s="204" t="s">
        <v>393</v>
      </c>
      <c r="I17" s="204" t="s">
        <v>2234</v>
      </c>
      <c r="J17" s="204" t="s">
        <v>2235</v>
      </c>
      <c r="K17" s="204"/>
      <c r="L17" s="204"/>
      <c r="M17" s="204"/>
      <c r="N17" s="204"/>
      <c r="O17" s="295" t="s">
        <v>50</v>
      </c>
      <c r="P17" s="204"/>
      <c r="Q17" s="295" t="s">
        <v>50</v>
      </c>
      <c r="R17" s="204"/>
      <c r="S17" s="225" t="s">
        <v>1801</v>
      </c>
      <c r="T17" s="296">
        <v>4000</v>
      </c>
    </row>
    <row r="18" spans="1:20" s="225" customFormat="1" ht="43.5">
      <c r="A18" s="204">
        <v>12</v>
      </c>
      <c r="B18" s="204">
        <v>44</v>
      </c>
      <c r="C18" s="294" t="s">
        <v>45</v>
      </c>
      <c r="D18" s="294" t="s">
        <v>385</v>
      </c>
      <c r="E18" s="294" t="s">
        <v>2241</v>
      </c>
      <c r="F18" s="204" t="s">
        <v>392</v>
      </c>
      <c r="G18" s="204" t="s">
        <v>251</v>
      </c>
      <c r="H18" s="204" t="s">
        <v>2242</v>
      </c>
      <c r="I18" s="204" t="s">
        <v>2243</v>
      </c>
      <c r="J18" s="204" t="s">
        <v>2244</v>
      </c>
      <c r="K18" s="284" t="s">
        <v>3746</v>
      </c>
      <c r="L18" s="284">
        <v>44</v>
      </c>
      <c r="M18" s="512" t="s">
        <v>4635</v>
      </c>
      <c r="N18" s="204"/>
      <c r="O18" s="295" t="s">
        <v>50</v>
      </c>
      <c r="P18" s="204"/>
      <c r="Q18" s="295" t="s">
        <v>50</v>
      </c>
      <c r="R18" s="204"/>
      <c r="S18" s="225" t="s">
        <v>1801</v>
      </c>
      <c r="T18" s="296">
        <v>4000</v>
      </c>
    </row>
    <row r="19" spans="1:20" s="225" customFormat="1" ht="43.5">
      <c r="A19" s="204">
        <v>13</v>
      </c>
      <c r="B19" s="204">
        <v>44</v>
      </c>
      <c r="C19" s="294" t="s">
        <v>45</v>
      </c>
      <c r="D19" s="294" t="s">
        <v>680</v>
      </c>
      <c r="E19" s="294" t="s">
        <v>2245</v>
      </c>
      <c r="F19" s="204" t="s">
        <v>392</v>
      </c>
      <c r="G19" s="204" t="s">
        <v>251</v>
      </c>
      <c r="H19" s="204" t="s">
        <v>2246</v>
      </c>
      <c r="I19" s="204" t="s">
        <v>2247</v>
      </c>
      <c r="J19" s="204" t="s">
        <v>2248</v>
      </c>
      <c r="K19" s="284" t="s">
        <v>3746</v>
      </c>
      <c r="L19" s="284">
        <v>48</v>
      </c>
      <c r="M19" s="204"/>
      <c r="N19" s="204"/>
      <c r="O19" s="295" t="s">
        <v>50</v>
      </c>
      <c r="P19" s="204"/>
      <c r="Q19" s="295" t="s">
        <v>50</v>
      </c>
      <c r="R19" s="204"/>
      <c r="S19" s="225" t="s">
        <v>1801</v>
      </c>
      <c r="T19" s="296">
        <v>4000</v>
      </c>
    </row>
    <row r="20" spans="1:20" s="225" customFormat="1" ht="43.5">
      <c r="A20" s="204">
        <v>14</v>
      </c>
      <c r="B20" s="204">
        <v>44</v>
      </c>
      <c r="C20" s="294" t="s">
        <v>58</v>
      </c>
      <c r="D20" s="294" t="s">
        <v>2254</v>
      </c>
      <c r="E20" s="294" t="s">
        <v>583</v>
      </c>
      <c r="F20" s="204" t="s">
        <v>392</v>
      </c>
      <c r="G20" s="204" t="s">
        <v>251</v>
      </c>
      <c r="H20" s="204" t="s">
        <v>2255</v>
      </c>
      <c r="I20" s="204" t="s">
        <v>2256</v>
      </c>
      <c r="J20" s="204" t="s">
        <v>2257</v>
      </c>
      <c r="K20" s="204"/>
      <c r="L20" s="204"/>
      <c r="M20" s="204"/>
      <c r="N20" s="204"/>
      <c r="O20" s="295" t="s">
        <v>50</v>
      </c>
      <c r="P20" s="204"/>
      <c r="Q20" s="295" t="s">
        <v>50</v>
      </c>
      <c r="R20" s="204"/>
      <c r="S20" s="225" t="s">
        <v>1801</v>
      </c>
      <c r="T20" s="296">
        <v>4000</v>
      </c>
    </row>
    <row r="21" spans="1:20" s="225" customFormat="1" ht="43.5">
      <c r="A21" s="204">
        <v>15</v>
      </c>
      <c r="B21" s="204">
        <v>36</v>
      </c>
      <c r="C21" s="294" t="s">
        <v>45</v>
      </c>
      <c r="D21" s="294" t="s">
        <v>2354</v>
      </c>
      <c r="E21" s="294" t="s">
        <v>2355</v>
      </c>
      <c r="F21" s="204" t="s">
        <v>1572</v>
      </c>
      <c r="G21" s="204" t="s">
        <v>251</v>
      </c>
      <c r="H21" s="204" t="s">
        <v>2356</v>
      </c>
      <c r="I21" s="204" t="s">
        <v>2357</v>
      </c>
      <c r="J21" s="204" t="s">
        <v>2358</v>
      </c>
      <c r="K21" s="284" t="s">
        <v>3746</v>
      </c>
      <c r="L21" s="284">
        <v>42</v>
      </c>
      <c r="M21" s="204"/>
      <c r="N21" s="204"/>
      <c r="O21" s="204"/>
      <c r="P21" s="295" t="s">
        <v>50</v>
      </c>
      <c r="Q21" s="295" t="s">
        <v>50</v>
      </c>
      <c r="R21" s="204"/>
      <c r="S21" s="225" t="s">
        <v>1801</v>
      </c>
      <c r="T21" s="296">
        <v>4000</v>
      </c>
    </row>
    <row r="22" spans="1:20" s="225" customFormat="1" ht="43.5">
      <c r="A22" s="204">
        <v>16</v>
      </c>
      <c r="B22" s="204">
        <v>36</v>
      </c>
      <c r="C22" s="294" t="s">
        <v>45</v>
      </c>
      <c r="D22" s="294" t="s">
        <v>2364</v>
      </c>
      <c r="E22" s="294" t="s">
        <v>2365</v>
      </c>
      <c r="F22" s="204" t="s">
        <v>1572</v>
      </c>
      <c r="G22" s="204" t="s">
        <v>251</v>
      </c>
      <c r="H22" s="204" t="s">
        <v>2366</v>
      </c>
      <c r="I22" s="204" t="s">
        <v>2367</v>
      </c>
      <c r="J22" s="204" t="s">
        <v>2368</v>
      </c>
      <c r="K22" s="284" t="s">
        <v>3746</v>
      </c>
      <c r="L22" s="284">
        <v>48</v>
      </c>
      <c r="M22" s="186"/>
      <c r="N22" s="204"/>
      <c r="O22" s="204"/>
      <c r="P22" s="295" t="s">
        <v>50</v>
      </c>
      <c r="Q22" s="295" t="s">
        <v>50</v>
      </c>
      <c r="R22" s="204"/>
      <c r="S22" s="225" t="s">
        <v>1801</v>
      </c>
      <c r="T22" s="296">
        <v>4000</v>
      </c>
    </row>
    <row r="23" spans="1:20" s="225" customFormat="1" ht="65.25">
      <c r="A23" s="204">
        <v>17</v>
      </c>
      <c r="B23" s="204">
        <v>36</v>
      </c>
      <c r="C23" s="294" t="s">
        <v>45</v>
      </c>
      <c r="D23" s="294" t="s">
        <v>2217</v>
      </c>
      <c r="E23" s="294" t="s">
        <v>2369</v>
      </c>
      <c r="F23" s="204" t="s">
        <v>1572</v>
      </c>
      <c r="G23" s="204" t="s">
        <v>251</v>
      </c>
      <c r="H23" s="204" t="s">
        <v>2370</v>
      </c>
      <c r="I23" s="204" t="s">
        <v>2371</v>
      </c>
      <c r="J23" s="204" t="s">
        <v>2372</v>
      </c>
      <c r="K23" s="284" t="s">
        <v>4636</v>
      </c>
      <c r="L23" s="284">
        <v>51</v>
      </c>
      <c r="M23" s="512" t="s">
        <v>4637</v>
      </c>
      <c r="N23" s="204"/>
      <c r="O23" s="204"/>
      <c r="P23" s="295" t="s">
        <v>50</v>
      </c>
      <c r="Q23" s="295" t="s">
        <v>50</v>
      </c>
      <c r="R23" s="204"/>
      <c r="S23" s="225" t="s">
        <v>3853</v>
      </c>
      <c r="T23" s="296">
        <v>4000</v>
      </c>
    </row>
    <row r="24" spans="1:20" s="225" customFormat="1" ht="65.25">
      <c r="A24" s="204">
        <v>18</v>
      </c>
      <c r="B24" s="204">
        <v>36</v>
      </c>
      <c r="C24" s="294" t="s">
        <v>45</v>
      </c>
      <c r="D24" s="294" t="s">
        <v>2373</v>
      </c>
      <c r="E24" s="294" t="s">
        <v>2374</v>
      </c>
      <c r="F24" s="204" t="s">
        <v>1572</v>
      </c>
      <c r="G24" s="204" t="s">
        <v>251</v>
      </c>
      <c r="H24" s="204" t="s">
        <v>2375</v>
      </c>
      <c r="I24" s="204" t="s">
        <v>2376</v>
      </c>
      <c r="J24" s="204" t="s">
        <v>2377</v>
      </c>
      <c r="K24" s="284" t="s">
        <v>3746</v>
      </c>
      <c r="L24" s="284">
        <v>42</v>
      </c>
      <c r="M24" s="186"/>
      <c r="N24" s="204"/>
      <c r="O24" s="204"/>
      <c r="P24" s="295" t="s">
        <v>50</v>
      </c>
      <c r="Q24" s="295" t="s">
        <v>50</v>
      </c>
      <c r="R24" s="204"/>
      <c r="S24" s="225" t="s">
        <v>1801</v>
      </c>
      <c r="T24" s="296">
        <v>4000</v>
      </c>
    </row>
    <row r="25" spans="1:20" s="225" customFormat="1" ht="43.5">
      <c r="A25" s="204">
        <v>19</v>
      </c>
      <c r="B25" s="204">
        <v>37</v>
      </c>
      <c r="C25" s="294" t="s">
        <v>54</v>
      </c>
      <c r="D25" s="294" t="s">
        <v>2382</v>
      </c>
      <c r="E25" s="294" t="s">
        <v>2383</v>
      </c>
      <c r="F25" s="204" t="s">
        <v>1752</v>
      </c>
      <c r="G25" s="204" t="s">
        <v>251</v>
      </c>
      <c r="H25" s="204" t="s">
        <v>2384</v>
      </c>
      <c r="I25" s="204" t="s">
        <v>2385</v>
      </c>
      <c r="J25" s="204" t="s">
        <v>3531</v>
      </c>
      <c r="K25" s="284" t="s">
        <v>3746</v>
      </c>
      <c r="L25" s="284">
        <v>38</v>
      </c>
      <c r="M25" s="512" t="s">
        <v>4638</v>
      </c>
      <c r="N25" s="204"/>
      <c r="O25" s="204"/>
      <c r="P25" s="295" t="s">
        <v>50</v>
      </c>
      <c r="Q25" s="295" t="s">
        <v>50</v>
      </c>
      <c r="R25" s="204"/>
      <c r="S25" s="225" t="s">
        <v>1801</v>
      </c>
      <c r="T25" s="296">
        <v>4000</v>
      </c>
    </row>
    <row r="26" spans="1:20" s="225" customFormat="1" ht="43.5">
      <c r="A26" s="204">
        <v>20</v>
      </c>
      <c r="B26" s="204">
        <v>37</v>
      </c>
      <c r="C26" s="294" t="s">
        <v>45</v>
      </c>
      <c r="D26" s="294" t="s">
        <v>2386</v>
      </c>
      <c r="E26" s="294" t="s">
        <v>2387</v>
      </c>
      <c r="F26" s="204" t="s">
        <v>1752</v>
      </c>
      <c r="G26" s="204" t="s">
        <v>251</v>
      </c>
      <c r="H26" s="204" t="s">
        <v>302</v>
      </c>
      <c r="I26" s="204" t="s">
        <v>2388</v>
      </c>
      <c r="J26" s="204" t="s">
        <v>3615</v>
      </c>
      <c r="K26" s="284" t="s">
        <v>3746</v>
      </c>
      <c r="L26" s="284">
        <v>41</v>
      </c>
      <c r="M26" s="512" t="s">
        <v>4639</v>
      </c>
      <c r="N26" s="204"/>
      <c r="O26" s="204"/>
      <c r="P26" s="295" t="s">
        <v>50</v>
      </c>
      <c r="Q26" s="295" t="s">
        <v>50</v>
      </c>
      <c r="R26" s="204"/>
      <c r="S26" s="225" t="s">
        <v>1801</v>
      </c>
      <c r="T26" s="296">
        <v>4000</v>
      </c>
    </row>
    <row r="27" spans="1:20" s="225" customFormat="1" ht="43.5">
      <c r="A27" s="204">
        <v>21</v>
      </c>
      <c r="B27" s="204">
        <v>38</v>
      </c>
      <c r="C27" s="294" t="s">
        <v>45</v>
      </c>
      <c r="D27" s="294" t="s">
        <v>1793</v>
      </c>
      <c r="E27" s="294" t="s">
        <v>2398</v>
      </c>
      <c r="F27" s="204" t="s">
        <v>2157</v>
      </c>
      <c r="G27" s="204" t="s">
        <v>360</v>
      </c>
      <c r="H27" s="204" t="s">
        <v>2399</v>
      </c>
      <c r="I27" s="204" t="s">
        <v>2400</v>
      </c>
      <c r="J27" s="204" t="s">
        <v>2401</v>
      </c>
      <c r="K27" s="284" t="s">
        <v>3746</v>
      </c>
      <c r="L27" s="284">
        <v>47</v>
      </c>
      <c r="M27" s="512" t="s">
        <v>4640</v>
      </c>
      <c r="N27" s="204"/>
      <c r="O27" s="204"/>
      <c r="P27" s="295" t="s">
        <v>50</v>
      </c>
      <c r="Q27" s="295" t="s">
        <v>50</v>
      </c>
      <c r="R27" s="204"/>
      <c r="S27" s="225" t="s">
        <v>1801</v>
      </c>
      <c r="T27" s="296">
        <v>4000</v>
      </c>
    </row>
    <row r="28" spans="1:20" s="225" customFormat="1" ht="65.25">
      <c r="A28" s="204">
        <v>22</v>
      </c>
      <c r="B28" s="204">
        <v>38</v>
      </c>
      <c r="C28" s="294" t="s">
        <v>58</v>
      </c>
      <c r="D28" s="294" t="s">
        <v>2402</v>
      </c>
      <c r="E28" s="294" t="s">
        <v>2403</v>
      </c>
      <c r="F28" s="204" t="s">
        <v>2157</v>
      </c>
      <c r="G28" s="204" t="s">
        <v>360</v>
      </c>
      <c r="H28" s="204" t="s">
        <v>2404</v>
      </c>
      <c r="I28" s="204" t="s">
        <v>1773</v>
      </c>
      <c r="J28" s="204" t="s">
        <v>2405</v>
      </c>
      <c r="K28" s="284" t="s">
        <v>3746</v>
      </c>
      <c r="L28" s="284">
        <v>44</v>
      </c>
      <c r="M28" s="512" t="s">
        <v>4641</v>
      </c>
      <c r="N28" s="204"/>
      <c r="O28" s="204"/>
      <c r="P28" s="295" t="s">
        <v>50</v>
      </c>
      <c r="Q28" s="295" t="s">
        <v>50</v>
      </c>
      <c r="R28" s="204"/>
      <c r="S28" s="225" t="s">
        <v>1801</v>
      </c>
      <c r="T28" s="296">
        <v>4000</v>
      </c>
    </row>
    <row r="29" spans="1:20" s="225" customFormat="1" ht="43.5">
      <c r="A29" s="204">
        <v>23</v>
      </c>
      <c r="B29" s="204">
        <v>41</v>
      </c>
      <c r="C29" s="294" t="s">
        <v>45</v>
      </c>
      <c r="D29" s="294" t="s">
        <v>2416</v>
      </c>
      <c r="E29" s="294" t="s">
        <v>2417</v>
      </c>
      <c r="F29" s="204" t="s">
        <v>1862</v>
      </c>
      <c r="G29" s="204" t="s">
        <v>251</v>
      </c>
      <c r="H29" s="204" t="s">
        <v>2418</v>
      </c>
      <c r="I29" s="204" t="s">
        <v>2419</v>
      </c>
      <c r="J29" s="204" t="s">
        <v>3502</v>
      </c>
      <c r="K29" s="284" t="s">
        <v>3746</v>
      </c>
      <c r="L29" s="284">
        <v>47</v>
      </c>
      <c r="M29" s="512" t="s">
        <v>4642</v>
      </c>
      <c r="N29" s="204"/>
      <c r="O29" s="204"/>
      <c r="P29" s="295" t="s">
        <v>50</v>
      </c>
      <c r="Q29" s="295" t="s">
        <v>50</v>
      </c>
      <c r="R29" s="204"/>
      <c r="S29" s="225" t="s">
        <v>1801</v>
      </c>
      <c r="T29" s="296">
        <v>4000</v>
      </c>
    </row>
    <row r="30" spans="1:20" s="225" customFormat="1" ht="43.5">
      <c r="A30" s="204">
        <v>24</v>
      </c>
      <c r="B30" s="204">
        <v>41</v>
      </c>
      <c r="C30" s="294" t="s">
        <v>45</v>
      </c>
      <c r="D30" s="294" t="s">
        <v>2420</v>
      </c>
      <c r="E30" s="294" t="s">
        <v>994</v>
      </c>
      <c r="F30" s="204" t="s">
        <v>1862</v>
      </c>
      <c r="G30" s="204" t="s">
        <v>251</v>
      </c>
      <c r="H30" s="204" t="s">
        <v>2421</v>
      </c>
      <c r="I30" s="204" t="s">
        <v>2414</v>
      </c>
      <c r="J30" s="204" t="s">
        <v>2422</v>
      </c>
      <c r="K30" s="284" t="s">
        <v>3746</v>
      </c>
      <c r="L30" s="284">
        <v>48</v>
      </c>
      <c r="M30" s="512" t="s">
        <v>4643</v>
      </c>
      <c r="N30" s="204"/>
      <c r="O30" s="204"/>
      <c r="P30" s="295" t="s">
        <v>50</v>
      </c>
      <c r="Q30" s="295" t="s">
        <v>50</v>
      </c>
      <c r="R30" s="204"/>
      <c r="S30" s="225" t="s">
        <v>1801</v>
      </c>
      <c r="T30" s="296">
        <v>4000</v>
      </c>
    </row>
    <row r="31" spans="1:20" s="225" customFormat="1">
      <c r="A31" s="204">
        <v>25</v>
      </c>
      <c r="B31" s="204">
        <v>42</v>
      </c>
      <c r="C31" s="294" t="s">
        <v>45</v>
      </c>
      <c r="D31" s="294" t="s">
        <v>2424</v>
      </c>
      <c r="E31" s="294" t="s">
        <v>2425</v>
      </c>
      <c r="F31" s="204" t="s">
        <v>2426</v>
      </c>
      <c r="G31" s="204" t="s">
        <v>251</v>
      </c>
      <c r="H31" s="204" t="s">
        <v>2427</v>
      </c>
      <c r="I31" s="204"/>
      <c r="J31" s="204" t="s">
        <v>2428</v>
      </c>
      <c r="K31" s="204"/>
      <c r="L31" s="204"/>
      <c r="M31" s="204"/>
      <c r="N31" s="204"/>
      <c r="O31" s="204"/>
      <c r="P31" s="295" t="s">
        <v>50</v>
      </c>
      <c r="Q31" s="295" t="s">
        <v>50</v>
      </c>
      <c r="R31" s="204"/>
      <c r="S31" s="225" t="s">
        <v>1801</v>
      </c>
      <c r="T31" s="296">
        <v>4000</v>
      </c>
    </row>
    <row r="32" spans="1:20" s="225" customFormat="1" ht="43.5">
      <c r="A32" s="204">
        <v>26</v>
      </c>
      <c r="B32" s="204">
        <v>45</v>
      </c>
      <c r="C32" s="294" t="s">
        <v>58</v>
      </c>
      <c r="D32" s="294" t="s">
        <v>2334</v>
      </c>
      <c r="E32" s="294" t="s">
        <v>3294</v>
      </c>
      <c r="F32" s="204" t="s">
        <v>3295</v>
      </c>
      <c r="G32" s="204" t="s">
        <v>251</v>
      </c>
      <c r="H32" s="204" t="s">
        <v>3296</v>
      </c>
      <c r="I32" s="204" t="s">
        <v>3297</v>
      </c>
      <c r="J32" s="204" t="s">
        <v>3298</v>
      </c>
      <c r="K32" s="284" t="s">
        <v>3746</v>
      </c>
      <c r="L32" s="284">
        <v>51</v>
      </c>
      <c r="M32" s="508"/>
      <c r="N32" s="204"/>
      <c r="O32" s="204"/>
      <c r="P32" s="295" t="s">
        <v>50</v>
      </c>
      <c r="Q32" s="295" t="s">
        <v>50</v>
      </c>
      <c r="R32" s="204"/>
      <c r="S32" s="225" t="s">
        <v>1801</v>
      </c>
      <c r="T32" s="296">
        <v>4000</v>
      </c>
    </row>
    <row r="33" spans="1:24" s="225" customFormat="1" ht="65.25">
      <c r="A33" s="204">
        <v>27</v>
      </c>
      <c r="B33" s="204">
        <v>45</v>
      </c>
      <c r="C33" s="294" t="s">
        <v>58</v>
      </c>
      <c r="D33" s="294" t="s">
        <v>1235</v>
      </c>
      <c r="E33" s="294" t="s">
        <v>3299</v>
      </c>
      <c r="F33" s="204" t="s">
        <v>3295</v>
      </c>
      <c r="G33" s="204" t="s">
        <v>251</v>
      </c>
      <c r="H33" s="204" t="s">
        <v>3300</v>
      </c>
      <c r="I33" s="204" t="s">
        <v>3301</v>
      </c>
      <c r="J33" s="204" t="s">
        <v>3302</v>
      </c>
      <c r="K33" s="284" t="s">
        <v>3635</v>
      </c>
      <c r="L33" s="284">
        <v>48</v>
      </c>
      <c r="M33" s="512" t="s">
        <v>4644</v>
      </c>
      <c r="N33" s="204"/>
      <c r="O33" s="204"/>
      <c r="P33" s="295" t="s">
        <v>50</v>
      </c>
      <c r="Q33" s="295" t="s">
        <v>50</v>
      </c>
      <c r="R33" s="204"/>
      <c r="S33" s="225" t="s">
        <v>1801</v>
      </c>
      <c r="T33" s="296">
        <v>4000</v>
      </c>
    </row>
    <row r="34" spans="1:24" s="225" customFormat="1" ht="65.25">
      <c r="A34" s="204">
        <v>28</v>
      </c>
      <c r="B34" s="204">
        <v>45</v>
      </c>
      <c r="C34" s="294" t="s">
        <v>45</v>
      </c>
      <c r="D34" s="294" t="s">
        <v>604</v>
      </c>
      <c r="E34" s="294" t="s">
        <v>3299</v>
      </c>
      <c r="F34" s="204" t="s">
        <v>3295</v>
      </c>
      <c r="G34" s="204" t="s">
        <v>251</v>
      </c>
      <c r="H34" s="204" t="s">
        <v>3303</v>
      </c>
      <c r="I34" s="204" t="s">
        <v>3301</v>
      </c>
      <c r="J34" s="204" t="s">
        <v>3304</v>
      </c>
      <c r="K34" s="284" t="s">
        <v>3635</v>
      </c>
      <c r="L34" s="284">
        <v>51</v>
      </c>
      <c r="M34" s="512" t="s">
        <v>4645</v>
      </c>
      <c r="N34" s="204"/>
      <c r="O34" s="204"/>
      <c r="P34" s="295" t="s">
        <v>50</v>
      </c>
      <c r="Q34" s="295" t="s">
        <v>50</v>
      </c>
      <c r="R34" s="204"/>
      <c r="S34" s="225" t="s">
        <v>1801</v>
      </c>
      <c r="T34" s="296">
        <v>4000</v>
      </c>
    </row>
    <row r="35" spans="1:24" s="225" customFormat="1" ht="43.5">
      <c r="A35" s="204">
        <v>29</v>
      </c>
      <c r="B35" s="204">
        <v>45</v>
      </c>
      <c r="C35" s="294" t="s">
        <v>45</v>
      </c>
      <c r="D35" s="294" t="s">
        <v>1793</v>
      </c>
      <c r="E35" s="294" t="s">
        <v>1374</v>
      </c>
      <c r="F35" s="204" t="s">
        <v>3295</v>
      </c>
      <c r="G35" s="204" t="s">
        <v>251</v>
      </c>
      <c r="H35" s="204" t="s">
        <v>3305</v>
      </c>
      <c r="I35" s="204" t="s">
        <v>3306</v>
      </c>
      <c r="J35" s="204" t="s">
        <v>3307</v>
      </c>
      <c r="K35" s="284" t="s">
        <v>3746</v>
      </c>
      <c r="L35" s="284">
        <v>50</v>
      </c>
      <c r="M35" s="186" t="s">
        <v>4646</v>
      </c>
      <c r="N35" s="204"/>
      <c r="O35" s="204"/>
      <c r="P35" s="295" t="s">
        <v>50</v>
      </c>
      <c r="Q35" s="295" t="s">
        <v>50</v>
      </c>
      <c r="R35" s="204"/>
      <c r="S35" s="225" t="s">
        <v>1801</v>
      </c>
      <c r="T35" s="296">
        <v>4000</v>
      </c>
    </row>
    <row r="36" spans="1:24" s="225" customFormat="1" ht="65.25">
      <c r="A36" s="204">
        <v>30</v>
      </c>
      <c r="B36" s="204">
        <v>51</v>
      </c>
      <c r="C36" s="294" t="s">
        <v>54</v>
      </c>
      <c r="D36" s="294" t="s">
        <v>3319</v>
      </c>
      <c r="E36" s="294" t="s">
        <v>3320</v>
      </c>
      <c r="F36" s="204" t="s">
        <v>3321</v>
      </c>
      <c r="G36" s="204" t="s">
        <v>251</v>
      </c>
      <c r="H36" s="204" t="s">
        <v>3322</v>
      </c>
      <c r="I36" s="204" t="s">
        <v>3323</v>
      </c>
      <c r="J36" s="204" t="s">
        <v>3324</v>
      </c>
      <c r="K36" s="284" t="s">
        <v>3635</v>
      </c>
      <c r="L36" s="284">
        <v>47</v>
      </c>
      <c r="M36" s="512" t="s">
        <v>4647</v>
      </c>
      <c r="N36" s="204"/>
      <c r="O36" s="204"/>
      <c r="P36" s="295" t="s">
        <v>50</v>
      </c>
      <c r="Q36" s="295" t="s">
        <v>50</v>
      </c>
      <c r="R36" s="204"/>
      <c r="S36" s="225" t="s">
        <v>1801</v>
      </c>
      <c r="T36" s="296">
        <v>4000</v>
      </c>
    </row>
    <row r="37" spans="1:24" s="225" customFormat="1" ht="43.5">
      <c r="A37" s="204">
        <v>31</v>
      </c>
      <c r="B37" s="204">
        <v>51</v>
      </c>
      <c r="C37" s="294" t="s">
        <v>58</v>
      </c>
      <c r="D37" s="294" t="s">
        <v>3325</v>
      </c>
      <c r="E37" s="294" t="s">
        <v>3326</v>
      </c>
      <c r="F37" s="204" t="s">
        <v>3321</v>
      </c>
      <c r="G37" s="204" t="s">
        <v>251</v>
      </c>
      <c r="H37" s="204" t="s">
        <v>3327</v>
      </c>
      <c r="I37" s="204" t="s">
        <v>3328</v>
      </c>
      <c r="J37" s="204" t="s">
        <v>3329</v>
      </c>
      <c r="K37" s="284" t="s">
        <v>4648</v>
      </c>
      <c r="L37" s="284">
        <v>42</v>
      </c>
      <c r="M37" s="512" t="s">
        <v>4649</v>
      </c>
      <c r="N37" s="204"/>
      <c r="O37" s="204"/>
      <c r="P37" s="295" t="s">
        <v>50</v>
      </c>
      <c r="Q37" s="295" t="s">
        <v>50</v>
      </c>
      <c r="R37" s="204"/>
      <c r="S37" s="225" t="s">
        <v>1801</v>
      </c>
      <c r="T37" s="296">
        <v>4000</v>
      </c>
    </row>
    <row r="38" spans="1:24" s="225" customFormat="1" ht="43.5">
      <c r="A38" s="204">
        <v>32</v>
      </c>
      <c r="B38" s="204">
        <v>54</v>
      </c>
      <c r="C38" s="294" t="s">
        <v>58</v>
      </c>
      <c r="D38" s="294" t="s">
        <v>3338</v>
      </c>
      <c r="E38" s="294" t="s">
        <v>3339</v>
      </c>
      <c r="F38" s="204" t="s">
        <v>3340</v>
      </c>
      <c r="G38" s="204" t="s">
        <v>251</v>
      </c>
      <c r="H38" s="204" t="s">
        <v>3341</v>
      </c>
      <c r="I38" s="204" t="s">
        <v>3342</v>
      </c>
      <c r="J38" s="204" t="s">
        <v>3614</v>
      </c>
      <c r="K38" s="284" t="s">
        <v>3643</v>
      </c>
      <c r="L38" s="284">
        <v>48</v>
      </c>
      <c r="M38" s="512" t="s">
        <v>4650</v>
      </c>
      <c r="N38" s="204"/>
      <c r="O38" s="204"/>
      <c r="P38" s="295" t="s">
        <v>50</v>
      </c>
      <c r="Q38" s="295" t="s">
        <v>50</v>
      </c>
      <c r="R38" s="204"/>
      <c r="S38" s="225" t="s">
        <v>1801</v>
      </c>
      <c r="T38" s="296">
        <v>4000</v>
      </c>
    </row>
    <row r="39" spans="1:24" s="225" customFormat="1" ht="43.5">
      <c r="A39" s="204">
        <v>33</v>
      </c>
      <c r="B39" s="204">
        <v>54</v>
      </c>
      <c r="C39" s="294" t="s">
        <v>45</v>
      </c>
      <c r="D39" s="294" t="s">
        <v>3522</v>
      </c>
      <c r="E39" s="294" t="s">
        <v>3343</v>
      </c>
      <c r="F39" s="204" t="s">
        <v>3340</v>
      </c>
      <c r="G39" s="204" t="s">
        <v>251</v>
      </c>
      <c r="H39" s="204" t="s">
        <v>3344</v>
      </c>
      <c r="I39" s="204" t="s">
        <v>3345</v>
      </c>
      <c r="J39" s="204" t="s">
        <v>3539</v>
      </c>
      <c r="K39" s="284" t="s">
        <v>4651</v>
      </c>
      <c r="L39" s="284">
        <v>38</v>
      </c>
      <c r="M39" s="512" t="s">
        <v>4652</v>
      </c>
      <c r="N39" s="204"/>
      <c r="O39" s="204"/>
      <c r="P39" s="295" t="s">
        <v>50</v>
      </c>
      <c r="Q39" s="295" t="s">
        <v>50</v>
      </c>
      <c r="R39" s="204"/>
      <c r="S39" s="225" t="s">
        <v>1801</v>
      </c>
      <c r="T39" s="296">
        <v>4000</v>
      </c>
    </row>
    <row r="40" spans="1:24" s="225" customFormat="1" ht="43.5">
      <c r="A40" s="204">
        <v>34</v>
      </c>
      <c r="B40" s="204">
        <v>58</v>
      </c>
      <c r="C40" s="294" t="s">
        <v>58</v>
      </c>
      <c r="D40" s="294" t="s">
        <v>4625</v>
      </c>
      <c r="E40" s="294" t="s">
        <v>3347</v>
      </c>
      <c r="F40" s="204" t="s">
        <v>3348</v>
      </c>
      <c r="G40" s="204" t="s">
        <v>360</v>
      </c>
      <c r="H40" s="204" t="s">
        <v>3349</v>
      </c>
      <c r="I40" s="204" t="s">
        <v>3350</v>
      </c>
      <c r="J40" s="204" t="s">
        <v>3351</v>
      </c>
      <c r="K40" s="284" t="s">
        <v>3643</v>
      </c>
      <c r="L40" s="284">
        <v>32</v>
      </c>
      <c r="M40" s="512" t="s">
        <v>4653</v>
      </c>
      <c r="N40" s="204"/>
      <c r="O40" s="204"/>
      <c r="P40" s="295" t="s">
        <v>50</v>
      </c>
      <c r="Q40" s="295" t="s">
        <v>50</v>
      </c>
      <c r="R40" s="204"/>
      <c r="S40" s="225" t="s">
        <v>1801</v>
      </c>
      <c r="T40" s="296">
        <v>4000</v>
      </c>
    </row>
    <row r="41" spans="1:24" s="225" customFormat="1" ht="43.5">
      <c r="A41" s="204">
        <v>35</v>
      </c>
      <c r="B41" s="204">
        <v>58</v>
      </c>
      <c r="C41" s="294" t="s">
        <v>54</v>
      </c>
      <c r="D41" s="294" t="s">
        <v>3352</v>
      </c>
      <c r="E41" s="294" t="s">
        <v>3353</v>
      </c>
      <c r="F41" s="204" t="s">
        <v>3348</v>
      </c>
      <c r="G41" s="204" t="s">
        <v>360</v>
      </c>
      <c r="H41" s="204" t="s">
        <v>3349</v>
      </c>
      <c r="I41" s="204" t="s">
        <v>3354</v>
      </c>
      <c r="J41" s="204" t="s">
        <v>3355</v>
      </c>
      <c r="K41" s="284" t="s">
        <v>3643</v>
      </c>
      <c r="L41" s="284">
        <v>37</v>
      </c>
      <c r="M41" s="512" t="s">
        <v>4654</v>
      </c>
      <c r="N41" s="204"/>
      <c r="O41" s="204"/>
      <c r="P41" s="295" t="s">
        <v>50</v>
      </c>
      <c r="Q41" s="295" t="s">
        <v>50</v>
      </c>
      <c r="R41" s="204"/>
      <c r="S41" s="225" t="s">
        <v>1801</v>
      </c>
      <c r="T41" s="296">
        <v>4000</v>
      </c>
    </row>
    <row r="42" spans="1:24" s="225" customFormat="1" ht="43.5">
      <c r="A42" s="204">
        <v>36</v>
      </c>
      <c r="B42" s="204">
        <v>58</v>
      </c>
      <c r="C42" s="294" t="s">
        <v>58</v>
      </c>
      <c r="D42" s="294" t="s">
        <v>3356</v>
      </c>
      <c r="E42" s="294" t="s">
        <v>3357</v>
      </c>
      <c r="F42" s="204" t="s">
        <v>3348</v>
      </c>
      <c r="G42" s="204" t="s">
        <v>360</v>
      </c>
      <c r="H42" s="204" t="s">
        <v>3358</v>
      </c>
      <c r="I42" s="204" t="s">
        <v>3359</v>
      </c>
      <c r="J42" s="204" t="s">
        <v>3360</v>
      </c>
      <c r="K42" s="284" t="s">
        <v>3643</v>
      </c>
      <c r="L42" s="284">
        <v>47</v>
      </c>
      <c r="M42" s="512" t="s">
        <v>4655</v>
      </c>
      <c r="N42" s="204"/>
      <c r="O42" s="204"/>
      <c r="P42" s="295" t="s">
        <v>50</v>
      </c>
      <c r="Q42" s="295" t="s">
        <v>50</v>
      </c>
      <c r="R42" s="204"/>
      <c r="S42" s="225" t="s">
        <v>1801</v>
      </c>
      <c r="T42" s="296">
        <v>4000</v>
      </c>
    </row>
    <row r="43" spans="1:24" s="225" customFormat="1" ht="43.5">
      <c r="A43" s="204">
        <v>37</v>
      </c>
      <c r="B43" s="204">
        <v>59</v>
      </c>
      <c r="C43" s="294" t="s">
        <v>58</v>
      </c>
      <c r="D43" s="294" t="s">
        <v>2003</v>
      </c>
      <c r="E43" s="294" t="s">
        <v>3373</v>
      </c>
      <c r="F43" s="204" t="s">
        <v>3362</v>
      </c>
      <c r="G43" s="204" t="s">
        <v>251</v>
      </c>
      <c r="H43" s="204" t="s">
        <v>3374</v>
      </c>
      <c r="I43" s="204" t="s">
        <v>3375</v>
      </c>
      <c r="J43" s="204"/>
      <c r="K43" s="284" t="s">
        <v>3643</v>
      </c>
      <c r="L43" s="284">
        <v>43</v>
      </c>
      <c r="M43" s="512" t="s">
        <v>4656</v>
      </c>
      <c r="N43" s="204"/>
      <c r="O43" s="204"/>
      <c r="P43" s="295" t="s">
        <v>50</v>
      </c>
      <c r="Q43" s="295" t="s">
        <v>50</v>
      </c>
      <c r="R43" s="204"/>
      <c r="S43" s="225" t="s">
        <v>1801</v>
      </c>
      <c r="T43" s="296">
        <v>4000</v>
      </c>
    </row>
    <row r="44" spans="1:24" s="463" customFormat="1" ht="87">
      <c r="A44" s="159"/>
      <c r="B44" s="159"/>
      <c r="C44" s="208" t="s">
        <v>45</v>
      </c>
      <c r="D44" s="157" t="s">
        <v>1714</v>
      </c>
      <c r="E44" s="158" t="s">
        <v>1715</v>
      </c>
      <c r="F44" s="261" t="s">
        <v>451</v>
      </c>
      <c r="G44" s="156" t="s">
        <v>1710</v>
      </c>
      <c r="H44" s="156" t="s">
        <v>1716</v>
      </c>
      <c r="I44" s="159" t="s">
        <v>1717</v>
      </c>
      <c r="J44" s="156"/>
      <c r="K44" s="284" t="s">
        <v>3643</v>
      </c>
      <c r="L44" s="284">
        <v>42</v>
      </c>
      <c r="M44" s="512" t="s">
        <v>4657</v>
      </c>
      <c r="N44" s="156"/>
      <c r="O44" s="160"/>
      <c r="P44" s="160" t="s">
        <v>50</v>
      </c>
      <c r="Q44" s="160" t="s">
        <v>50</v>
      </c>
      <c r="R44" s="158"/>
      <c r="S44" s="164" t="s">
        <v>1801</v>
      </c>
      <c r="T44" s="217"/>
      <c r="U44" s="164" t="s">
        <v>1846</v>
      </c>
      <c r="V44" s="463" t="s">
        <v>4626</v>
      </c>
      <c r="W44" s="463" t="s">
        <v>3865</v>
      </c>
      <c r="X44" s="463">
        <v>4000</v>
      </c>
    </row>
    <row r="45" spans="1:24" s="216" customFormat="1" ht="43.5">
      <c r="A45" s="297">
        <v>38</v>
      </c>
      <c r="B45" s="204">
        <v>78</v>
      </c>
      <c r="C45" s="294" t="s">
        <v>58</v>
      </c>
      <c r="D45" s="294" t="s">
        <v>3474</v>
      </c>
      <c r="E45" s="294" t="s">
        <v>3475</v>
      </c>
      <c r="F45" s="204" t="s">
        <v>3321</v>
      </c>
      <c r="G45" s="204" t="s">
        <v>251</v>
      </c>
      <c r="H45" s="204" t="s">
        <v>3476</v>
      </c>
      <c r="I45" s="204" t="s">
        <v>3477</v>
      </c>
      <c r="J45" s="204" t="s">
        <v>3478</v>
      </c>
      <c r="K45" s="284" t="s">
        <v>3643</v>
      </c>
      <c r="L45" s="284">
        <v>31</v>
      </c>
      <c r="M45" s="512" t="s">
        <v>4658</v>
      </c>
      <c r="N45" s="204"/>
      <c r="O45" s="295"/>
      <c r="P45" s="211" t="s">
        <v>50</v>
      </c>
      <c r="Q45" s="295" t="s">
        <v>50</v>
      </c>
      <c r="R45" s="204"/>
      <c r="S45" s="225" t="s">
        <v>1801</v>
      </c>
      <c r="T45" s="296">
        <v>4000</v>
      </c>
      <c r="U45" s="225" t="s">
        <v>3544</v>
      </c>
    </row>
    <row r="46" spans="1:24" s="216" customFormat="1" ht="43.5">
      <c r="A46" s="204">
        <v>39</v>
      </c>
      <c r="B46" s="204"/>
      <c r="C46" s="294" t="s">
        <v>45</v>
      </c>
      <c r="D46" s="294" t="s">
        <v>212</v>
      </c>
      <c r="E46" s="294" t="s">
        <v>3834</v>
      </c>
      <c r="F46" s="204" t="s">
        <v>3817</v>
      </c>
      <c r="G46" s="204" t="s">
        <v>360</v>
      </c>
      <c r="H46" s="204" t="s">
        <v>3820</v>
      </c>
      <c r="I46" s="204" t="s">
        <v>3822</v>
      </c>
      <c r="J46" s="204" t="s">
        <v>3835</v>
      </c>
      <c r="K46" s="284" t="s">
        <v>3635</v>
      </c>
      <c r="L46" s="284">
        <v>49</v>
      </c>
      <c r="M46" s="512" t="s">
        <v>4659</v>
      </c>
      <c r="N46" s="204"/>
      <c r="O46" s="204"/>
      <c r="P46" s="295"/>
      <c r="Q46" s="295"/>
      <c r="R46" s="204"/>
      <c r="S46" s="216" t="s">
        <v>1801</v>
      </c>
      <c r="T46" s="404">
        <v>4000</v>
      </c>
    </row>
    <row r="47" spans="1:24" s="216" customFormat="1" ht="65.25">
      <c r="A47" s="204">
        <v>40</v>
      </c>
      <c r="B47" s="204">
        <v>38</v>
      </c>
      <c r="C47" s="294" t="s">
        <v>58</v>
      </c>
      <c r="D47" s="294" t="s">
        <v>1280</v>
      </c>
      <c r="E47" s="294" t="s">
        <v>2394</v>
      </c>
      <c r="F47" s="204" t="s">
        <v>2157</v>
      </c>
      <c r="G47" s="204" t="s">
        <v>360</v>
      </c>
      <c r="H47" s="204" t="s">
        <v>2395</v>
      </c>
      <c r="I47" s="204" t="s">
        <v>2396</v>
      </c>
      <c r="J47" s="204" t="s">
        <v>2397</v>
      </c>
      <c r="K47" s="284" t="s">
        <v>3635</v>
      </c>
      <c r="L47" s="284">
        <v>52</v>
      </c>
      <c r="M47" s="186"/>
      <c r="N47" s="204"/>
      <c r="O47" s="204"/>
      <c r="P47" s="295" t="s">
        <v>50</v>
      </c>
      <c r="Q47" s="295" t="s">
        <v>50</v>
      </c>
      <c r="R47" s="204"/>
      <c r="S47" s="225" t="s">
        <v>1803</v>
      </c>
      <c r="T47" s="296">
        <v>4000</v>
      </c>
    </row>
    <row r="48" spans="1:24" s="216" customFormat="1" ht="43.5">
      <c r="A48" s="204">
        <v>41</v>
      </c>
      <c r="B48" s="204"/>
      <c r="C48" s="202" t="s">
        <v>240</v>
      </c>
      <c r="D48" s="202" t="s">
        <v>1647</v>
      </c>
      <c r="E48" s="202" t="s">
        <v>1648</v>
      </c>
      <c r="F48" s="204" t="s">
        <v>164</v>
      </c>
      <c r="G48" s="204" t="s">
        <v>251</v>
      </c>
      <c r="H48" s="200" t="s">
        <v>1649</v>
      </c>
      <c r="I48" s="204" t="s">
        <v>1650</v>
      </c>
      <c r="J48" s="200" t="s">
        <v>1651</v>
      </c>
      <c r="K48" s="284" t="s">
        <v>3643</v>
      </c>
      <c r="L48" s="187">
        <v>50</v>
      </c>
      <c r="M48" s="512" t="s">
        <v>4660</v>
      </c>
      <c r="N48" s="204"/>
      <c r="O48" s="204"/>
      <c r="P48" s="295"/>
      <c r="Q48" s="295"/>
      <c r="R48" s="204"/>
      <c r="S48" s="216" t="s">
        <v>1801</v>
      </c>
      <c r="T48" s="404">
        <v>4000</v>
      </c>
      <c r="U48" s="216" t="s">
        <v>1820</v>
      </c>
    </row>
    <row r="49" spans="1:21" s="216" customFormat="1">
      <c r="A49" s="204">
        <v>42</v>
      </c>
      <c r="B49" s="204">
        <v>102</v>
      </c>
      <c r="C49" s="294" t="s">
        <v>45</v>
      </c>
      <c r="D49" s="294" t="s">
        <v>3779</v>
      </c>
      <c r="E49" s="294" t="s">
        <v>3780</v>
      </c>
      <c r="F49" s="204" t="s">
        <v>3781</v>
      </c>
      <c r="G49" s="204" t="s">
        <v>251</v>
      </c>
      <c r="H49" s="204" t="s">
        <v>3782</v>
      </c>
      <c r="I49" s="204"/>
      <c r="J49" s="204" t="s">
        <v>3799</v>
      </c>
      <c r="K49" s="284" t="s">
        <v>3635</v>
      </c>
      <c r="L49" s="284">
        <v>46</v>
      </c>
      <c r="M49" s="186"/>
      <c r="N49" s="204"/>
      <c r="O49" s="204"/>
      <c r="P49" s="295"/>
      <c r="Q49" s="295"/>
      <c r="R49" s="204"/>
      <c r="S49" s="216" t="s">
        <v>1801</v>
      </c>
      <c r="T49" s="404">
        <v>4000</v>
      </c>
    </row>
    <row r="50" spans="1:21" s="206" customFormat="1" ht="43.5">
      <c r="A50" s="200">
        <v>43</v>
      </c>
      <c r="B50" s="204">
        <v>36</v>
      </c>
      <c r="C50" s="294" t="s">
        <v>45</v>
      </c>
      <c r="D50" s="294" t="s">
        <v>2359</v>
      </c>
      <c r="E50" s="294" t="s">
        <v>2360</v>
      </c>
      <c r="F50" s="204" t="s">
        <v>3781</v>
      </c>
      <c r="G50" s="204" t="s">
        <v>251</v>
      </c>
      <c r="H50" s="204" t="s">
        <v>2361</v>
      </c>
      <c r="I50" s="204" t="s">
        <v>2362</v>
      </c>
      <c r="J50" s="204" t="s">
        <v>2363</v>
      </c>
      <c r="K50" s="284" t="s">
        <v>3635</v>
      </c>
      <c r="L50" s="284">
        <v>47</v>
      </c>
      <c r="M50" s="186"/>
      <c r="N50" s="200"/>
      <c r="O50" s="200"/>
      <c r="P50" s="200"/>
      <c r="Q50" s="200"/>
      <c r="R50" s="200"/>
      <c r="S50" s="206" t="s">
        <v>1803</v>
      </c>
      <c r="T50" s="207">
        <v>4000</v>
      </c>
      <c r="U50" s="216"/>
    </row>
    <row r="51" spans="1:21" s="216" customFormat="1" ht="43.5">
      <c r="A51" s="510">
        <v>44</v>
      </c>
      <c r="B51" s="232">
        <v>44</v>
      </c>
      <c r="C51" s="233" t="s">
        <v>54</v>
      </c>
      <c r="D51" s="233" t="s">
        <v>2227</v>
      </c>
      <c r="E51" s="233" t="s">
        <v>2228</v>
      </c>
      <c r="F51" s="232" t="s">
        <v>392</v>
      </c>
      <c r="G51" s="232" t="s">
        <v>251</v>
      </c>
      <c r="H51" s="232" t="s">
        <v>2229</v>
      </c>
      <c r="I51" s="232" t="s">
        <v>2230</v>
      </c>
      <c r="J51" s="232" t="s">
        <v>2231</v>
      </c>
      <c r="K51" s="232"/>
      <c r="L51" s="232"/>
      <c r="M51" s="232"/>
      <c r="N51" s="232"/>
      <c r="O51" s="306" t="s">
        <v>50</v>
      </c>
      <c r="P51" s="232"/>
      <c r="Q51" s="306" t="s">
        <v>50</v>
      </c>
      <c r="R51" s="232"/>
      <c r="S51" s="216" t="s">
        <v>1801</v>
      </c>
      <c r="T51" s="404">
        <v>4000</v>
      </c>
    </row>
    <row r="52" spans="1:21" s="372" customFormat="1">
      <c r="P52" s="366"/>
      <c r="Q52" s="366"/>
    </row>
    <row r="53" spans="1:21" s="372" customFormat="1">
      <c r="L53" s="372">
        <f>SUM(L7:L51)</f>
        <v>1759</v>
      </c>
      <c r="P53" s="366"/>
      <c r="Q53" s="366"/>
      <c r="T53" s="397">
        <f>SUM(T7:T52)</f>
        <v>176000</v>
      </c>
    </row>
    <row r="54" spans="1:21" s="372" customFormat="1">
      <c r="F54" s="372" t="s">
        <v>4661</v>
      </c>
      <c r="L54" s="372">
        <f>SUM(L53/44)</f>
        <v>39.977272727272727</v>
      </c>
      <c r="P54" s="366"/>
      <c r="Q54" s="366"/>
    </row>
    <row r="55" spans="1:21" s="372" customFormat="1">
      <c r="P55" s="366"/>
      <c r="Q55" s="366"/>
    </row>
    <row r="56" spans="1:21" s="372" customFormat="1">
      <c r="P56" s="366"/>
      <c r="Q56" s="366"/>
    </row>
    <row r="57" spans="1:21" s="372" customFormat="1">
      <c r="P57" s="366"/>
      <c r="Q57" s="366"/>
    </row>
    <row r="58" spans="1:21" s="372" customFormat="1">
      <c r="P58" s="366"/>
      <c r="Q58" s="366"/>
    </row>
    <row r="59" spans="1:21" s="372" customFormat="1">
      <c r="P59" s="366"/>
      <c r="Q59" s="366"/>
    </row>
  </sheetData>
  <mergeCells count="16">
    <mergeCell ref="J5:J6"/>
    <mergeCell ref="N5:P5"/>
    <mergeCell ref="Q5:R5"/>
    <mergeCell ref="A1:R1"/>
    <mergeCell ref="A2:R2"/>
    <mergeCell ref="A3:R3"/>
    <mergeCell ref="A5:A6"/>
    <mergeCell ref="B5:B6"/>
    <mergeCell ref="C5:E6"/>
    <mergeCell ref="F5:F6"/>
    <mergeCell ref="G5:G6"/>
    <mergeCell ref="H5:H6"/>
    <mergeCell ref="I5:I6"/>
    <mergeCell ref="K5:K6"/>
    <mergeCell ref="L5:L6"/>
    <mergeCell ref="M5:M6"/>
  </mergeCells>
  <hyperlinks>
    <hyperlink ref="M7" r:id="rId1"/>
    <hyperlink ref="M8" r:id="rId2"/>
    <hyperlink ref="M9" r:id="rId3"/>
    <hyperlink ref="M10" r:id="rId4"/>
    <hyperlink ref="M11" r:id="rId5"/>
    <hyperlink ref="M12" r:id="rId6"/>
    <hyperlink ref="M14" r:id="rId7"/>
    <hyperlink ref="M15" r:id="rId8"/>
    <hyperlink ref="M18" r:id="rId9"/>
    <hyperlink ref="M23" r:id="rId10"/>
    <hyperlink ref="M25" r:id="rId11"/>
    <hyperlink ref="M26" r:id="rId12"/>
    <hyperlink ref="M27" r:id="rId13"/>
    <hyperlink ref="M28" r:id="rId14"/>
    <hyperlink ref="M29" r:id="rId15"/>
    <hyperlink ref="M30" r:id="rId16"/>
    <hyperlink ref="M33" r:id="rId17"/>
    <hyperlink ref="M34" r:id="rId18"/>
    <hyperlink ref="M36" r:id="rId19"/>
    <hyperlink ref="M37" r:id="rId20"/>
    <hyperlink ref="M38" r:id="rId21"/>
    <hyperlink ref="M39" r:id="rId22"/>
    <hyperlink ref="M40" r:id="rId23"/>
    <hyperlink ref="M41" r:id="rId24"/>
    <hyperlink ref="M42" r:id="rId25"/>
    <hyperlink ref="M43" r:id="rId26"/>
    <hyperlink ref="M44" r:id="rId27"/>
    <hyperlink ref="M45" r:id="rId28"/>
    <hyperlink ref="M46" r:id="rId29"/>
    <hyperlink ref="M48" r:id="rId30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31"/>
  <headerFooter>
    <oddHeader>&amp;A</oddHeader>
    <oddFooter>หน้าที่ &amp;P จาก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S73"/>
  <sheetViews>
    <sheetView topLeftCell="A37" workbookViewId="0">
      <selection activeCell="B43" sqref="B43:R43"/>
    </sheetView>
  </sheetViews>
  <sheetFormatPr defaultRowHeight="21.75"/>
  <cols>
    <col min="1" max="1" width="4.375" style="1" customWidth="1"/>
    <col min="2" max="2" width="4.25" style="1" customWidth="1"/>
    <col min="3" max="3" width="6.375" style="1" customWidth="1"/>
    <col min="4" max="5" width="9" style="1"/>
    <col min="6" max="6" width="12.375" style="1" customWidth="1"/>
    <col min="7" max="7" width="6.75" style="1" customWidth="1"/>
    <col min="8" max="8" width="19.125" style="1" customWidth="1"/>
    <col min="9" max="9" width="22.5" style="1" hidden="1" customWidth="1"/>
    <col min="10" max="10" width="11.125" style="1" customWidth="1"/>
    <col min="11" max="11" width="5.5" style="1" customWidth="1"/>
    <col min="12" max="12" width="6" style="1" customWidth="1"/>
    <col min="13" max="15" width="5.5" style="1" customWidth="1"/>
    <col min="16" max="16384" width="9" style="1"/>
  </cols>
  <sheetData>
    <row r="1" spans="1:17">
      <c r="A1" s="551" t="s">
        <v>3249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</row>
    <row r="2" spans="1:17">
      <c r="A2" s="551" t="s">
        <v>3429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</row>
    <row r="3" spans="1:17">
      <c r="A3" s="551" t="s">
        <v>3430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</row>
    <row r="5" spans="1:17" s="361" customFormat="1" ht="24" customHeight="1">
      <c r="A5" s="568" t="s">
        <v>1849</v>
      </c>
      <c r="B5" s="604" t="s">
        <v>182</v>
      </c>
      <c r="C5" s="562" t="s">
        <v>34</v>
      </c>
      <c r="D5" s="562"/>
      <c r="E5" s="562"/>
      <c r="F5" s="568" t="s">
        <v>1558</v>
      </c>
      <c r="G5" s="597" t="s">
        <v>35</v>
      </c>
      <c r="H5" s="568" t="s">
        <v>36</v>
      </c>
      <c r="I5" s="568" t="s">
        <v>1850</v>
      </c>
      <c r="J5" s="597" t="s">
        <v>1851</v>
      </c>
      <c r="K5" s="598" t="s">
        <v>38</v>
      </c>
      <c r="L5" s="598"/>
      <c r="M5" s="598"/>
      <c r="N5" s="598" t="s">
        <v>1852</v>
      </c>
      <c r="O5" s="598"/>
    </row>
    <row r="6" spans="1:17" s="14" customFormat="1" ht="68.25" customHeight="1">
      <c r="A6" s="568"/>
      <c r="B6" s="604"/>
      <c r="C6" s="563"/>
      <c r="D6" s="563"/>
      <c r="E6" s="563"/>
      <c r="F6" s="568"/>
      <c r="G6" s="597"/>
      <c r="H6" s="568"/>
      <c r="I6" s="568"/>
      <c r="J6" s="597"/>
      <c r="K6" s="370" t="s">
        <v>39</v>
      </c>
      <c r="L6" s="370" t="s">
        <v>1853</v>
      </c>
      <c r="M6" s="370" t="s">
        <v>41</v>
      </c>
      <c r="N6" s="370" t="s">
        <v>43</v>
      </c>
      <c r="O6" s="371" t="s">
        <v>44</v>
      </c>
    </row>
    <row r="7" spans="1:17" s="91" customFormat="1" ht="43.5">
      <c r="A7" s="60">
        <v>1</v>
      </c>
      <c r="B7" s="60">
        <v>23</v>
      </c>
      <c r="C7" s="287" t="s">
        <v>58</v>
      </c>
      <c r="D7" s="287" t="s">
        <v>2057</v>
      </c>
      <c r="E7" s="287" t="s">
        <v>2058</v>
      </c>
      <c r="F7" s="60" t="s">
        <v>367</v>
      </c>
      <c r="G7" s="60" t="s">
        <v>57</v>
      </c>
      <c r="H7" s="60" t="s">
        <v>1511</v>
      </c>
      <c r="I7" s="60" t="s">
        <v>1538</v>
      </c>
      <c r="J7" s="60" t="s">
        <v>2059</v>
      </c>
      <c r="K7" s="60"/>
      <c r="L7" s="60"/>
      <c r="M7" s="282" t="s">
        <v>50</v>
      </c>
      <c r="N7" s="60"/>
      <c r="O7" s="282" t="s">
        <v>50</v>
      </c>
      <c r="Q7" s="350"/>
    </row>
    <row r="8" spans="1:17" s="91" customFormat="1" ht="43.5">
      <c r="A8" s="60">
        <v>2</v>
      </c>
      <c r="B8" s="60">
        <v>23</v>
      </c>
      <c r="C8" s="287" t="s">
        <v>45</v>
      </c>
      <c r="D8" s="287" t="s">
        <v>2060</v>
      </c>
      <c r="E8" s="287" t="s">
        <v>2061</v>
      </c>
      <c r="F8" s="60" t="s">
        <v>367</v>
      </c>
      <c r="G8" s="60" t="s">
        <v>57</v>
      </c>
      <c r="H8" s="60" t="s">
        <v>1511</v>
      </c>
      <c r="I8" s="60" t="s">
        <v>1538</v>
      </c>
      <c r="J8" s="60" t="s">
        <v>2062</v>
      </c>
      <c r="K8" s="60"/>
      <c r="L8" s="60"/>
      <c r="M8" s="282" t="s">
        <v>50</v>
      </c>
      <c r="N8" s="60"/>
      <c r="O8" s="282" t="s">
        <v>50</v>
      </c>
      <c r="Q8" s="350"/>
    </row>
    <row r="9" spans="1:17" s="91" customFormat="1" ht="43.5">
      <c r="A9" s="60">
        <v>3</v>
      </c>
      <c r="B9" s="60">
        <v>23</v>
      </c>
      <c r="C9" s="287" t="s">
        <v>58</v>
      </c>
      <c r="D9" s="287" t="s">
        <v>2063</v>
      </c>
      <c r="E9" s="287" t="s">
        <v>2064</v>
      </c>
      <c r="F9" s="60" t="s">
        <v>367</v>
      </c>
      <c r="G9" s="60" t="s">
        <v>57</v>
      </c>
      <c r="H9" s="60" t="s">
        <v>1511</v>
      </c>
      <c r="I9" s="60" t="s">
        <v>1538</v>
      </c>
      <c r="J9" s="60"/>
      <c r="K9" s="60"/>
      <c r="L9" s="60"/>
      <c r="M9" s="282" t="s">
        <v>50</v>
      </c>
      <c r="N9" s="60"/>
      <c r="O9" s="282" t="s">
        <v>50</v>
      </c>
      <c r="Q9" s="350"/>
    </row>
    <row r="10" spans="1:17" s="91" customFormat="1" ht="42.75" customHeight="1">
      <c r="A10" s="60">
        <v>4</v>
      </c>
      <c r="B10" s="60">
        <v>23</v>
      </c>
      <c r="C10" s="287" t="s">
        <v>58</v>
      </c>
      <c r="D10" s="287" t="s">
        <v>2065</v>
      </c>
      <c r="E10" s="287" t="s">
        <v>2066</v>
      </c>
      <c r="F10" s="60" t="s">
        <v>367</v>
      </c>
      <c r="G10" s="60" t="s">
        <v>57</v>
      </c>
      <c r="H10" s="60" t="s">
        <v>1511</v>
      </c>
      <c r="I10" s="60" t="s">
        <v>2067</v>
      </c>
      <c r="J10" s="60"/>
      <c r="K10" s="60"/>
      <c r="L10" s="60"/>
      <c r="M10" s="282" t="s">
        <v>50</v>
      </c>
      <c r="N10" s="60"/>
      <c r="O10" s="282" t="s">
        <v>50</v>
      </c>
      <c r="Q10" s="350"/>
    </row>
    <row r="11" spans="1:17" s="225" customFormat="1" ht="43.5" customHeight="1">
      <c r="A11" s="204">
        <v>5</v>
      </c>
      <c r="B11" s="204">
        <v>23</v>
      </c>
      <c r="C11" s="294" t="s">
        <v>58</v>
      </c>
      <c r="D11" s="294" t="s">
        <v>2068</v>
      </c>
      <c r="E11" s="294" t="s">
        <v>2069</v>
      </c>
      <c r="F11" s="204" t="s">
        <v>367</v>
      </c>
      <c r="G11" s="204" t="s">
        <v>57</v>
      </c>
      <c r="H11" s="204" t="s">
        <v>2070</v>
      </c>
      <c r="I11" s="204" t="s">
        <v>2071</v>
      </c>
      <c r="J11" s="204" t="s">
        <v>3854</v>
      </c>
      <c r="K11" s="204"/>
      <c r="L11" s="204"/>
      <c r="M11" s="295" t="s">
        <v>50</v>
      </c>
      <c r="N11" s="204"/>
      <c r="O11" s="295" t="s">
        <v>50</v>
      </c>
      <c r="P11" s="225" t="s">
        <v>1801</v>
      </c>
      <c r="Q11" s="296">
        <v>5000</v>
      </c>
    </row>
    <row r="12" spans="1:17" s="225" customFormat="1" ht="42.75" customHeight="1">
      <c r="A12" s="204">
        <v>6</v>
      </c>
      <c r="B12" s="204">
        <v>23</v>
      </c>
      <c r="C12" s="294" t="s">
        <v>58</v>
      </c>
      <c r="D12" s="294" t="s">
        <v>1392</v>
      </c>
      <c r="E12" s="294" t="s">
        <v>2072</v>
      </c>
      <c r="F12" s="204" t="s">
        <v>367</v>
      </c>
      <c r="G12" s="204" t="s">
        <v>57</v>
      </c>
      <c r="H12" s="204" t="s">
        <v>2073</v>
      </c>
      <c r="I12" s="204" t="s">
        <v>2074</v>
      </c>
      <c r="J12" s="204" t="s">
        <v>2075</v>
      </c>
      <c r="K12" s="204"/>
      <c r="L12" s="204"/>
      <c r="M12" s="295" t="s">
        <v>50</v>
      </c>
      <c r="N12" s="204"/>
      <c r="O12" s="295" t="s">
        <v>50</v>
      </c>
      <c r="P12" s="225" t="s">
        <v>1801</v>
      </c>
      <c r="Q12" s="296">
        <v>5000</v>
      </c>
    </row>
    <row r="13" spans="1:17" s="91" customFormat="1" ht="42.75" customHeight="1">
      <c r="A13" s="60">
        <v>7</v>
      </c>
      <c r="B13" s="60">
        <v>23</v>
      </c>
      <c r="C13" s="287" t="s">
        <v>58</v>
      </c>
      <c r="D13" s="287" t="s">
        <v>1134</v>
      </c>
      <c r="E13" s="287" t="s">
        <v>2076</v>
      </c>
      <c r="F13" s="60" t="s">
        <v>367</v>
      </c>
      <c r="G13" s="60" t="s">
        <v>57</v>
      </c>
      <c r="H13" s="60" t="s">
        <v>970</v>
      </c>
      <c r="I13" s="60" t="s">
        <v>2077</v>
      </c>
      <c r="J13" s="60" t="s">
        <v>2078</v>
      </c>
      <c r="K13" s="60"/>
      <c r="L13" s="60"/>
      <c r="M13" s="282" t="s">
        <v>50</v>
      </c>
      <c r="N13" s="60"/>
      <c r="O13" s="282" t="s">
        <v>50</v>
      </c>
      <c r="Q13" s="350"/>
    </row>
    <row r="14" spans="1:17" s="91" customFormat="1" ht="45" customHeight="1">
      <c r="A14" s="60">
        <v>8</v>
      </c>
      <c r="B14" s="60">
        <v>23</v>
      </c>
      <c r="C14" s="287" t="s">
        <v>45</v>
      </c>
      <c r="D14" s="287" t="s">
        <v>2079</v>
      </c>
      <c r="E14" s="287" t="s">
        <v>2080</v>
      </c>
      <c r="F14" s="60" t="s">
        <v>367</v>
      </c>
      <c r="G14" s="60" t="s">
        <v>57</v>
      </c>
      <c r="H14" s="60" t="s">
        <v>970</v>
      </c>
      <c r="I14" s="60" t="s">
        <v>2081</v>
      </c>
      <c r="J14" s="60" t="s">
        <v>2082</v>
      </c>
      <c r="K14" s="60"/>
      <c r="L14" s="60"/>
      <c r="M14" s="282" t="s">
        <v>50</v>
      </c>
      <c r="N14" s="60"/>
      <c r="O14" s="282" t="s">
        <v>50</v>
      </c>
      <c r="Q14" s="350"/>
    </row>
    <row r="15" spans="1:17" s="91" customFormat="1" ht="41.25" customHeight="1">
      <c r="A15" s="60">
        <v>9</v>
      </c>
      <c r="B15" s="60">
        <v>41</v>
      </c>
      <c r="C15" s="287" t="s">
        <v>45</v>
      </c>
      <c r="D15" s="287" t="s">
        <v>2100</v>
      </c>
      <c r="E15" s="287" t="s">
        <v>2104</v>
      </c>
      <c r="F15" s="60" t="s">
        <v>1862</v>
      </c>
      <c r="G15" s="60" t="s">
        <v>57</v>
      </c>
      <c r="H15" s="60" t="s">
        <v>2101</v>
      </c>
      <c r="I15" s="60" t="s">
        <v>2102</v>
      </c>
      <c r="J15" s="60" t="s">
        <v>2103</v>
      </c>
      <c r="K15" s="60"/>
      <c r="L15" s="282" t="s">
        <v>50</v>
      </c>
      <c r="M15" s="60"/>
      <c r="N15" s="60"/>
      <c r="O15" s="282" t="s">
        <v>50</v>
      </c>
      <c r="Q15" s="350"/>
    </row>
    <row r="16" spans="1:17" s="225" customFormat="1" ht="44.25" customHeight="1">
      <c r="A16" s="204">
        <v>10</v>
      </c>
      <c r="B16" s="204">
        <v>23</v>
      </c>
      <c r="C16" s="294" t="s">
        <v>54</v>
      </c>
      <c r="D16" s="294" t="s">
        <v>2105</v>
      </c>
      <c r="E16" s="294" t="s">
        <v>2106</v>
      </c>
      <c r="F16" s="204" t="s">
        <v>367</v>
      </c>
      <c r="G16" s="204" t="s">
        <v>57</v>
      </c>
      <c r="H16" s="204" t="s">
        <v>2107</v>
      </c>
      <c r="I16" s="204" t="s">
        <v>2108</v>
      </c>
      <c r="J16" s="204" t="s">
        <v>2109</v>
      </c>
      <c r="K16" s="204"/>
      <c r="L16" s="204"/>
      <c r="M16" s="295" t="s">
        <v>50</v>
      </c>
      <c r="N16" s="204"/>
      <c r="O16" s="295" t="s">
        <v>50</v>
      </c>
      <c r="P16" s="225" t="s">
        <v>1801</v>
      </c>
      <c r="Q16" s="296">
        <v>5000</v>
      </c>
    </row>
    <row r="17" spans="1:18" s="112" customFormat="1" ht="43.5" customHeight="1">
      <c r="A17" s="148">
        <v>11</v>
      </c>
      <c r="B17" s="148">
        <v>23</v>
      </c>
      <c r="C17" s="392" t="s">
        <v>58</v>
      </c>
      <c r="D17" s="392" t="s">
        <v>1399</v>
      </c>
      <c r="E17" s="392" t="s">
        <v>920</v>
      </c>
      <c r="F17" s="148" t="s">
        <v>367</v>
      </c>
      <c r="G17" s="148" t="s">
        <v>57</v>
      </c>
      <c r="H17" s="148" t="s">
        <v>387</v>
      </c>
      <c r="I17" s="148" t="s">
        <v>2110</v>
      </c>
      <c r="J17" s="148" t="s">
        <v>2111</v>
      </c>
      <c r="K17" s="148"/>
      <c r="L17" s="148"/>
      <c r="M17" s="393" t="s">
        <v>50</v>
      </c>
      <c r="N17" s="148"/>
      <c r="O17" s="393" t="s">
        <v>50</v>
      </c>
      <c r="Q17" s="391"/>
      <c r="R17" s="112" t="s">
        <v>1817</v>
      </c>
    </row>
    <row r="18" spans="1:18" s="91" customFormat="1" ht="43.5">
      <c r="A18" s="60">
        <v>12</v>
      </c>
      <c r="B18" s="60">
        <v>23</v>
      </c>
      <c r="C18" s="287" t="s">
        <v>58</v>
      </c>
      <c r="D18" s="287" t="s">
        <v>291</v>
      </c>
      <c r="E18" s="287" t="s">
        <v>2112</v>
      </c>
      <c r="F18" s="60" t="s">
        <v>367</v>
      </c>
      <c r="G18" s="60" t="s">
        <v>57</v>
      </c>
      <c r="H18" s="60" t="s">
        <v>2113</v>
      </c>
      <c r="I18" s="60"/>
      <c r="J18" s="60" t="s">
        <v>2114</v>
      </c>
      <c r="K18" s="60"/>
      <c r="L18" s="60"/>
      <c r="M18" s="282" t="s">
        <v>50</v>
      </c>
      <c r="N18" s="60"/>
      <c r="O18" s="282" t="s">
        <v>50</v>
      </c>
      <c r="Q18" s="350"/>
    </row>
    <row r="19" spans="1:18" s="91" customFormat="1" ht="43.5">
      <c r="A19" s="60">
        <v>13</v>
      </c>
      <c r="B19" s="60">
        <v>23</v>
      </c>
      <c r="C19" s="287" t="s">
        <v>45</v>
      </c>
      <c r="D19" s="287" t="s">
        <v>320</v>
      </c>
      <c r="E19" s="287" t="s">
        <v>2112</v>
      </c>
      <c r="F19" s="60" t="s">
        <v>367</v>
      </c>
      <c r="G19" s="60" t="s">
        <v>57</v>
      </c>
      <c r="H19" s="60" t="s">
        <v>2113</v>
      </c>
      <c r="I19" s="60"/>
      <c r="J19" s="60" t="s">
        <v>2115</v>
      </c>
      <c r="K19" s="60"/>
      <c r="L19" s="60"/>
      <c r="M19" s="282" t="s">
        <v>50</v>
      </c>
      <c r="N19" s="60"/>
      <c r="O19" s="282" t="s">
        <v>50</v>
      </c>
      <c r="Q19" s="350"/>
    </row>
    <row r="20" spans="1:18" s="91" customFormat="1" ht="45.75" customHeight="1">
      <c r="A20" s="60">
        <v>14</v>
      </c>
      <c r="B20" s="60">
        <v>23</v>
      </c>
      <c r="C20" s="287" t="s">
        <v>58</v>
      </c>
      <c r="D20" s="287" t="s">
        <v>2116</v>
      </c>
      <c r="E20" s="287" t="s">
        <v>2117</v>
      </c>
      <c r="F20" s="60" t="s">
        <v>367</v>
      </c>
      <c r="G20" s="60" t="s">
        <v>57</v>
      </c>
      <c r="H20" s="60" t="s">
        <v>970</v>
      </c>
      <c r="I20" s="60" t="s">
        <v>2118</v>
      </c>
      <c r="J20" s="60"/>
      <c r="K20" s="60"/>
      <c r="L20" s="60"/>
      <c r="M20" s="282" t="s">
        <v>50</v>
      </c>
      <c r="N20" s="60"/>
      <c r="O20" s="282" t="s">
        <v>50</v>
      </c>
      <c r="Q20" s="350"/>
    </row>
    <row r="21" spans="1:18" s="91" customFormat="1" ht="42" customHeight="1">
      <c r="A21" s="60">
        <v>15</v>
      </c>
      <c r="B21" s="60">
        <v>23</v>
      </c>
      <c r="C21" s="287" t="s">
        <v>58</v>
      </c>
      <c r="D21" s="287" t="s">
        <v>2119</v>
      </c>
      <c r="E21" s="287" t="s">
        <v>2120</v>
      </c>
      <c r="F21" s="60" t="s">
        <v>367</v>
      </c>
      <c r="G21" s="60" t="s">
        <v>57</v>
      </c>
      <c r="H21" s="60" t="s">
        <v>2121</v>
      </c>
      <c r="I21" s="60" t="s">
        <v>2122</v>
      </c>
      <c r="J21" s="60" t="s">
        <v>2123</v>
      </c>
      <c r="K21" s="60"/>
      <c r="L21" s="60"/>
      <c r="M21" s="282" t="s">
        <v>50</v>
      </c>
      <c r="N21" s="60"/>
      <c r="O21" s="282" t="s">
        <v>50</v>
      </c>
      <c r="Q21" s="350"/>
    </row>
    <row r="22" spans="1:18" s="91" customFormat="1" ht="42" customHeight="1">
      <c r="A22" s="60">
        <v>16</v>
      </c>
      <c r="B22" s="60">
        <v>23</v>
      </c>
      <c r="C22" s="287" t="s">
        <v>45</v>
      </c>
      <c r="D22" s="287" t="s">
        <v>2124</v>
      </c>
      <c r="E22" s="287" t="s">
        <v>2125</v>
      </c>
      <c r="F22" s="60" t="s">
        <v>367</v>
      </c>
      <c r="G22" s="60" t="s">
        <v>57</v>
      </c>
      <c r="H22" s="60" t="s">
        <v>2121</v>
      </c>
      <c r="I22" s="60" t="s">
        <v>2129</v>
      </c>
      <c r="J22" s="60" t="s">
        <v>2126</v>
      </c>
      <c r="K22" s="60"/>
      <c r="L22" s="60"/>
      <c r="M22" s="282" t="s">
        <v>50</v>
      </c>
      <c r="N22" s="60"/>
      <c r="O22" s="282" t="s">
        <v>50</v>
      </c>
      <c r="Q22" s="350"/>
    </row>
    <row r="23" spans="1:18" s="91" customFormat="1" ht="43.5" customHeight="1">
      <c r="A23" s="60">
        <v>17</v>
      </c>
      <c r="B23" s="60">
        <v>23</v>
      </c>
      <c r="C23" s="287" t="s">
        <v>45</v>
      </c>
      <c r="D23" s="287" t="s">
        <v>2127</v>
      </c>
      <c r="E23" s="287" t="s">
        <v>2128</v>
      </c>
      <c r="F23" s="60" t="s">
        <v>367</v>
      </c>
      <c r="G23" s="60" t="s">
        <v>57</v>
      </c>
      <c r="H23" s="60" t="s">
        <v>2121</v>
      </c>
      <c r="I23" s="60" t="s">
        <v>2129</v>
      </c>
      <c r="J23" s="60" t="s">
        <v>2130</v>
      </c>
      <c r="K23" s="60"/>
      <c r="L23" s="60"/>
      <c r="M23" s="282" t="s">
        <v>50</v>
      </c>
      <c r="N23" s="60"/>
      <c r="O23" s="282" t="s">
        <v>50</v>
      </c>
      <c r="Q23" s="350"/>
    </row>
    <row r="24" spans="1:18" s="91" customFormat="1" ht="45" customHeight="1">
      <c r="A24" s="60">
        <v>18</v>
      </c>
      <c r="B24" s="60">
        <v>23</v>
      </c>
      <c r="C24" s="287" t="s">
        <v>58</v>
      </c>
      <c r="D24" s="287" t="s">
        <v>2131</v>
      </c>
      <c r="E24" s="287" t="s">
        <v>2132</v>
      </c>
      <c r="F24" s="60" t="s">
        <v>367</v>
      </c>
      <c r="G24" s="60" t="s">
        <v>57</v>
      </c>
      <c r="H24" s="60" t="s">
        <v>2133</v>
      </c>
      <c r="I24" s="60" t="s">
        <v>2134</v>
      </c>
      <c r="J24" s="60" t="s">
        <v>2135</v>
      </c>
      <c r="K24" s="60"/>
      <c r="L24" s="60"/>
      <c r="M24" s="282" t="s">
        <v>50</v>
      </c>
      <c r="N24" s="60"/>
      <c r="O24" s="282" t="s">
        <v>50</v>
      </c>
      <c r="Q24" s="350"/>
    </row>
    <row r="25" spans="1:18" s="91" customFormat="1" ht="44.25" customHeight="1">
      <c r="A25" s="60">
        <v>19</v>
      </c>
      <c r="B25" s="60">
        <v>23</v>
      </c>
      <c r="C25" s="287" t="s">
        <v>58</v>
      </c>
      <c r="D25" s="287" t="s">
        <v>2136</v>
      </c>
      <c r="E25" s="287" t="s">
        <v>2137</v>
      </c>
      <c r="F25" s="60" t="s">
        <v>367</v>
      </c>
      <c r="G25" s="60" t="s">
        <v>57</v>
      </c>
      <c r="H25" s="60" t="s">
        <v>2138</v>
      </c>
      <c r="I25" s="60" t="s">
        <v>2139</v>
      </c>
      <c r="J25" s="60"/>
      <c r="K25" s="60"/>
      <c r="L25" s="60"/>
      <c r="M25" s="282" t="s">
        <v>50</v>
      </c>
      <c r="N25" s="60"/>
      <c r="O25" s="282" t="s">
        <v>50</v>
      </c>
      <c r="Q25" s="350"/>
    </row>
    <row r="26" spans="1:18" s="91" customFormat="1" ht="42.75" customHeight="1">
      <c r="A26" s="60">
        <v>20</v>
      </c>
      <c r="B26" s="60">
        <v>23</v>
      </c>
      <c r="C26" s="287" t="s">
        <v>58</v>
      </c>
      <c r="D26" s="287" t="s">
        <v>2140</v>
      </c>
      <c r="E26" s="287" t="s">
        <v>2141</v>
      </c>
      <c r="F26" s="60" t="s">
        <v>367</v>
      </c>
      <c r="G26" s="60" t="s">
        <v>57</v>
      </c>
      <c r="H26" s="60" t="s">
        <v>2138</v>
      </c>
      <c r="I26" s="60" t="s">
        <v>2142</v>
      </c>
      <c r="J26" s="60" t="s">
        <v>2143</v>
      </c>
      <c r="K26" s="60"/>
      <c r="L26" s="60"/>
      <c r="M26" s="282" t="s">
        <v>50</v>
      </c>
      <c r="N26" s="60"/>
      <c r="O26" s="282" t="s">
        <v>50</v>
      </c>
      <c r="Q26" s="350"/>
    </row>
    <row r="27" spans="1:18" s="91" customFormat="1" ht="60" customHeight="1">
      <c r="A27" s="60">
        <v>21</v>
      </c>
      <c r="B27" s="60">
        <v>37</v>
      </c>
      <c r="C27" s="287" t="s">
        <v>58</v>
      </c>
      <c r="D27" s="287" t="s">
        <v>2144</v>
      </c>
      <c r="E27" s="287" t="s">
        <v>2145</v>
      </c>
      <c r="F27" s="60" t="s">
        <v>1752</v>
      </c>
      <c r="G27" s="60" t="s">
        <v>57</v>
      </c>
      <c r="H27" s="60" t="s">
        <v>2146</v>
      </c>
      <c r="I27" s="60" t="s">
        <v>2147</v>
      </c>
      <c r="J27" s="60"/>
      <c r="K27" s="60"/>
      <c r="L27" s="60"/>
      <c r="M27" s="282" t="s">
        <v>50</v>
      </c>
      <c r="N27" s="60"/>
      <c r="O27" s="282" t="s">
        <v>50</v>
      </c>
      <c r="Q27" s="350"/>
    </row>
    <row r="28" spans="1:18" s="91" customFormat="1" ht="64.5" customHeight="1">
      <c r="A28" s="60">
        <v>22</v>
      </c>
      <c r="B28" s="60">
        <v>37</v>
      </c>
      <c r="C28" s="287" t="s">
        <v>58</v>
      </c>
      <c r="D28" s="287" t="s">
        <v>2148</v>
      </c>
      <c r="E28" s="287" t="s">
        <v>2149</v>
      </c>
      <c r="F28" s="60" t="s">
        <v>1752</v>
      </c>
      <c r="G28" s="60" t="s">
        <v>57</v>
      </c>
      <c r="H28" s="60" t="s">
        <v>1757</v>
      </c>
      <c r="I28" s="60" t="s">
        <v>2150</v>
      </c>
      <c r="J28" s="60"/>
      <c r="K28" s="60"/>
      <c r="L28" s="60"/>
      <c r="M28" s="282" t="s">
        <v>50</v>
      </c>
      <c r="N28" s="60"/>
      <c r="O28" s="282" t="s">
        <v>50</v>
      </c>
      <c r="Q28" s="350"/>
    </row>
    <row r="29" spans="1:18" s="91" customFormat="1" ht="63" customHeight="1">
      <c r="A29" s="60">
        <v>23</v>
      </c>
      <c r="B29" s="60">
        <v>37</v>
      </c>
      <c r="C29" s="287" t="s">
        <v>58</v>
      </c>
      <c r="D29" s="287" t="s">
        <v>2151</v>
      </c>
      <c r="E29" s="287" t="s">
        <v>2152</v>
      </c>
      <c r="F29" s="60" t="s">
        <v>1752</v>
      </c>
      <c r="G29" s="60" t="s">
        <v>57</v>
      </c>
      <c r="H29" s="60" t="s">
        <v>1757</v>
      </c>
      <c r="I29" s="60" t="s">
        <v>2153</v>
      </c>
      <c r="J29" s="60"/>
      <c r="K29" s="60"/>
      <c r="L29" s="60"/>
      <c r="M29" s="282" t="s">
        <v>50</v>
      </c>
      <c r="N29" s="60"/>
      <c r="O29" s="282" t="s">
        <v>50</v>
      </c>
      <c r="Q29" s="350"/>
    </row>
    <row r="30" spans="1:18" s="91" customFormat="1" ht="41.25" customHeight="1">
      <c r="A30" s="60">
        <v>24</v>
      </c>
      <c r="B30" s="60">
        <v>38</v>
      </c>
      <c r="C30" s="287" t="s">
        <v>58</v>
      </c>
      <c r="D30" s="287" t="s">
        <v>2155</v>
      </c>
      <c r="E30" s="287" t="s">
        <v>2156</v>
      </c>
      <c r="F30" s="60" t="s">
        <v>2157</v>
      </c>
      <c r="G30" s="60" t="s">
        <v>57</v>
      </c>
      <c r="H30" s="60" t="s">
        <v>2158</v>
      </c>
      <c r="I30" s="60" t="s">
        <v>2159</v>
      </c>
      <c r="J30" s="60" t="s">
        <v>2160</v>
      </c>
      <c r="K30" s="60"/>
      <c r="L30" s="60"/>
      <c r="M30" s="282" t="s">
        <v>50</v>
      </c>
      <c r="N30" s="60"/>
      <c r="O30" s="282" t="s">
        <v>50</v>
      </c>
      <c r="Q30" s="350"/>
    </row>
    <row r="31" spans="1:18" s="91" customFormat="1" ht="63" customHeight="1">
      <c r="A31" s="60">
        <v>25</v>
      </c>
      <c r="B31" s="60">
        <v>38</v>
      </c>
      <c r="C31" s="287" t="s">
        <v>58</v>
      </c>
      <c r="D31" s="287" t="s">
        <v>2161</v>
      </c>
      <c r="E31" s="287" t="s">
        <v>2162</v>
      </c>
      <c r="F31" s="60" t="s">
        <v>2157</v>
      </c>
      <c r="G31" s="60" t="s">
        <v>57</v>
      </c>
      <c r="H31" s="60" t="s">
        <v>2158</v>
      </c>
      <c r="I31" s="60" t="s">
        <v>2163</v>
      </c>
      <c r="J31" s="60" t="s">
        <v>2164</v>
      </c>
      <c r="K31" s="60"/>
      <c r="L31" s="60"/>
      <c r="M31" s="282" t="s">
        <v>50</v>
      </c>
      <c r="N31" s="60"/>
      <c r="O31" s="282" t="s">
        <v>50</v>
      </c>
      <c r="Q31" s="350"/>
    </row>
    <row r="32" spans="1:18" s="91" customFormat="1" ht="43.5" customHeight="1">
      <c r="A32" s="60">
        <v>26</v>
      </c>
      <c r="B32" s="60">
        <v>38</v>
      </c>
      <c r="C32" s="287" t="s">
        <v>45</v>
      </c>
      <c r="D32" s="287" t="s">
        <v>2165</v>
      </c>
      <c r="E32" s="287" t="s">
        <v>2166</v>
      </c>
      <c r="F32" s="60" t="s">
        <v>2157</v>
      </c>
      <c r="G32" s="60" t="s">
        <v>57</v>
      </c>
      <c r="H32" s="60" t="s">
        <v>2167</v>
      </c>
      <c r="I32" s="60" t="s">
        <v>2168</v>
      </c>
      <c r="J32" s="60" t="s">
        <v>2169</v>
      </c>
      <c r="K32" s="60"/>
      <c r="L32" s="60"/>
      <c r="M32" s="282" t="s">
        <v>50</v>
      </c>
      <c r="N32" s="60"/>
      <c r="O32" s="282" t="s">
        <v>50</v>
      </c>
      <c r="Q32" s="350"/>
    </row>
    <row r="33" spans="1:19" s="91" customFormat="1" ht="41.25" customHeight="1">
      <c r="A33" s="60">
        <v>27</v>
      </c>
      <c r="B33" s="60">
        <v>38</v>
      </c>
      <c r="C33" s="287" t="s">
        <v>58</v>
      </c>
      <c r="D33" s="287" t="s">
        <v>895</v>
      </c>
      <c r="E33" s="287" t="s">
        <v>2170</v>
      </c>
      <c r="F33" s="60" t="s">
        <v>2157</v>
      </c>
      <c r="G33" s="60" t="s">
        <v>57</v>
      </c>
      <c r="H33" s="60" t="s">
        <v>2167</v>
      </c>
      <c r="I33" s="60" t="s">
        <v>2171</v>
      </c>
      <c r="J33" s="60" t="s">
        <v>2172</v>
      </c>
      <c r="K33" s="60"/>
      <c r="L33" s="60"/>
      <c r="M33" s="282" t="s">
        <v>50</v>
      </c>
      <c r="N33" s="60"/>
      <c r="O33" s="282" t="s">
        <v>50</v>
      </c>
      <c r="Q33" s="350"/>
      <c r="R33" s="91" t="s">
        <v>3815</v>
      </c>
    </row>
    <row r="34" spans="1:19" s="91" customFormat="1" ht="42.75" customHeight="1">
      <c r="A34" s="60">
        <v>28</v>
      </c>
      <c r="B34" s="60">
        <v>38</v>
      </c>
      <c r="C34" s="287" t="s">
        <v>58</v>
      </c>
      <c r="D34" s="287" t="s">
        <v>1956</v>
      </c>
      <c r="E34" s="287" t="s">
        <v>2173</v>
      </c>
      <c r="F34" s="60" t="s">
        <v>2157</v>
      </c>
      <c r="G34" s="60" t="s">
        <v>57</v>
      </c>
      <c r="H34" s="60" t="s">
        <v>2167</v>
      </c>
      <c r="I34" s="60" t="s">
        <v>2174</v>
      </c>
      <c r="J34" s="60" t="s">
        <v>2175</v>
      </c>
      <c r="K34" s="60"/>
      <c r="L34" s="60"/>
      <c r="M34" s="282" t="s">
        <v>50</v>
      </c>
      <c r="N34" s="60"/>
      <c r="O34" s="282" t="s">
        <v>50</v>
      </c>
      <c r="Q34" s="350"/>
    </row>
    <row r="35" spans="1:19" s="91" customFormat="1" ht="43.5" customHeight="1">
      <c r="A35" s="60">
        <v>29</v>
      </c>
      <c r="B35" s="60">
        <v>38</v>
      </c>
      <c r="C35" s="287" t="s">
        <v>58</v>
      </c>
      <c r="D35" s="287" t="s">
        <v>2176</v>
      </c>
      <c r="E35" s="287" t="s">
        <v>2177</v>
      </c>
      <c r="F35" s="60" t="s">
        <v>2157</v>
      </c>
      <c r="G35" s="60" t="s">
        <v>57</v>
      </c>
      <c r="H35" s="60" t="s">
        <v>2167</v>
      </c>
      <c r="I35" s="60" t="s">
        <v>2178</v>
      </c>
      <c r="J35" s="60" t="s">
        <v>2179</v>
      </c>
      <c r="K35" s="60"/>
      <c r="L35" s="60"/>
      <c r="M35" s="282" t="s">
        <v>50</v>
      </c>
      <c r="N35" s="60"/>
      <c r="O35" s="282" t="s">
        <v>50</v>
      </c>
      <c r="Q35" s="350"/>
    </row>
    <row r="36" spans="1:19" s="91" customFormat="1" ht="43.5">
      <c r="A36" s="60">
        <v>30</v>
      </c>
      <c r="B36" s="60">
        <v>39</v>
      </c>
      <c r="C36" s="287" t="s">
        <v>45</v>
      </c>
      <c r="D36" s="287" t="s">
        <v>2180</v>
      </c>
      <c r="E36" s="287" t="s">
        <v>1080</v>
      </c>
      <c r="F36" s="60" t="s">
        <v>2181</v>
      </c>
      <c r="G36" s="60" t="s">
        <v>57</v>
      </c>
      <c r="H36" s="60" t="s">
        <v>2182</v>
      </c>
      <c r="I36" s="60"/>
      <c r="J36" s="60" t="s">
        <v>2183</v>
      </c>
      <c r="K36" s="60"/>
      <c r="L36" s="60"/>
      <c r="M36" s="282" t="s">
        <v>50</v>
      </c>
      <c r="N36" s="60"/>
      <c r="O36" s="282" t="s">
        <v>50</v>
      </c>
      <c r="Q36" s="350"/>
    </row>
    <row r="37" spans="1:19" s="91" customFormat="1" ht="43.5">
      <c r="A37" s="60">
        <v>31</v>
      </c>
      <c r="B37" s="60">
        <v>39</v>
      </c>
      <c r="C37" s="287" t="s">
        <v>45</v>
      </c>
      <c r="D37" s="287" t="s">
        <v>2184</v>
      </c>
      <c r="E37" s="287" t="s">
        <v>2185</v>
      </c>
      <c r="F37" s="60" t="s">
        <v>2181</v>
      </c>
      <c r="G37" s="60" t="s">
        <v>57</v>
      </c>
      <c r="H37" s="60" t="s">
        <v>2182</v>
      </c>
      <c r="I37" s="60"/>
      <c r="J37" s="60" t="s">
        <v>2186</v>
      </c>
      <c r="K37" s="60"/>
      <c r="L37" s="60"/>
      <c r="M37" s="282" t="s">
        <v>50</v>
      </c>
      <c r="N37" s="60"/>
      <c r="O37" s="282" t="s">
        <v>50</v>
      </c>
      <c r="Q37" s="350"/>
    </row>
    <row r="38" spans="1:19" s="91" customFormat="1" ht="43.5">
      <c r="A38" s="60">
        <v>32</v>
      </c>
      <c r="B38" s="60">
        <v>39</v>
      </c>
      <c r="C38" s="287" t="s">
        <v>45</v>
      </c>
      <c r="D38" s="287" t="s">
        <v>2187</v>
      </c>
      <c r="E38" s="287" t="s">
        <v>2188</v>
      </c>
      <c r="F38" s="60" t="s">
        <v>2181</v>
      </c>
      <c r="G38" s="60" t="s">
        <v>57</v>
      </c>
      <c r="H38" s="60" t="s">
        <v>2182</v>
      </c>
      <c r="I38" s="60"/>
      <c r="J38" s="60" t="s">
        <v>2189</v>
      </c>
      <c r="K38" s="60"/>
      <c r="L38" s="60"/>
      <c r="M38" s="282" t="s">
        <v>50</v>
      </c>
      <c r="N38" s="60"/>
      <c r="O38" s="282" t="s">
        <v>50</v>
      </c>
      <c r="Q38" s="350"/>
    </row>
    <row r="39" spans="1:19" s="91" customFormat="1" ht="39.75" customHeight="1">
      <c r="A39" s="60">
        <v>33</v>
      </c>
      <c r="B39" s="60">
        <v>41</v>
      </c>
      <c r="C39" s="287" t="s">
        <v>58</v>
      </c>
      <c r="D39" s="287" t="s">
        <v>2190</v>
      </c>
      <c r="E39" s="287" t="s">
        <v>2104</v>
      </c>
      <c r="F39" s="60" t="s">
        <v>1862</v>
      </c>
      <c r="G39" s="60" t="s">
        <v>57</v>
      </c>
      <c r="H39" s="60" t="s">
        <v>2101</v>
      </c>
      <c r="I39" s="60" t="s">
        <v>2102</v>
      </c>
      <c r="J39" s="60" t="s">
        <v>2191</v>
      </c>
      <c r="K39" s="60"/>
      <c r="L39" s="60"/>
      <c r="M39" s="282" t="s">
        <v>50</v>
      </c>
      <c r="N39" s="60"/>
      <c r="O39" s="282" t="s">
        <v>50</v>
      </c>
      <c r="Q39" s="350"/>
    </row>
    <row r="40" spans="1:19" s="91" customFormat="1" ht="43.5" customHeight="1">
      <c r="A40" s="60">
        <v>34</v>
      </c>
      <c r="B40" s="60">
        <v>41</v>
      </c>
      <c r="C40" s="287" t="s">
        <v>58</v>
      </c>
      <c r="D40" s="287" t="s">
        <v>2192</v>
      </c>
      <c r="E40" s="287" t="s">
        <v>2193</v>
      </c>
      <c r="F40" s="60" t="s">
        <v>1862</v>
      </c>
      <c r="G40" s="60" t="s">
        <v>57</v>
      </c>
      <c r="H40" s="60" t="s">
        <v>1863</v>
      </c>
      <c r="I40" s="60" t="s">
        <v>2194</v>
      </c>
      <c r="J40" s="60" t="s">
        <v>2195</v>
      </c>
      <c r="K40" s="60"/>
      <c r="L40" s="60"/>
      <c r="M40" s="282" t="s">
        <v>50</v>
      </c>
      <c r="N40" s="60"/>
      <c r="O40" s="282" t="s">
        <v>50</v>
      </c>
      <c r="Q40" s="350"/>
    </row>
    <row r="41" spans="1:19" s="225" customFormat="1" ht="44.25" customHeight="1">
      <c r="A41" s="204">
        <v>35</v>
      </c>
      <c r="B41" s="204">
        <v>41</v>
      </c>
      <c r="C41" s="294" t="s">
        <v>58</v>
      </c>
      <c r="D41" s="294" t="s">
        <v>2198</v>
      </c>
      <c r="E41" s="294" t="s">
        <v>2199</v>
      </c>
      <c r="F41" s="204" t="s">
        <v>2200</v>
      </c>
      <c r="G41" s="204" t="s">
        <v>57</v>
      </c>
      <c r="H41" s="204" t="s">
        <v>1863</v>
      </c>
      <c r="I41" s="204" t="s">
        <v>2201</v>
      </c>
      <c r="J41" s="204" t="s">
        <v>2195</v>
      </c>
      <c r="K41" s="204"/>
      <c r="L41" s="204"/>
      <c r="M41" s="295" t="s">
        <v>50</v>
      </c>
      <c r="N41" s="204"/>
      <c r="O41" s="295" t="s">
        <v>50</v>
      </c>
      <c r="P41" s="225" t="s">
        <v>1803</v>
      </c>
      <c r="Q41" s="296">
        <v>5000</v>
      </c>
    </row>
    <row r="42" spans="1:19" s="225" customFormat="1" ht="43.5">
      <c r="A42" s="204">
        <v>36</v>
      </c>
      <c r="B42" s="204"/>
      <c r="C42" s="201" t="s">
        <v>45</v>
      </c>
      <c r="D42" s="202" t="s">
        <v>1477</v>
      </c>
      <c r="E42" s="221" t="s">
        <v>1478</v>
      </c>
      <c r="F42" s="204" t="s">
        <v>1479</v>
      </c>
      <c r="G42" s="200" t="s">
        <v>57</v>
      </c>
      <c r="H42" s="200" t="s">
        <v>1480</v>
      </c>
      <c r="I42" s="204" t="s">
        <v>1481</v>
      </c>
      <c r="J42" s="200" t="s">
        <v>1482</v>
      </c>
      <c r="K42" s="214"/>
      <c r="L42" s="211"/>
      <c r="M42" s="211" t="s">
        <v>50</v>
      </c>
      <c r="N42" s="211"/>
      <c r="O42" s="211" t="s">
        <v>50</v>
      </c>
      <c r="P42" s="198" t="s">
        <v>1801</v>
      </c>
      <c r="Q42" s="199">
        <v>5000</v>
      </c>
      <c r="R42" s="198" t="s">
        <v>1846</v>
      </c>
    </row>
    <row r="43" spans="1:19" s="91" customFormat="1" ht="43.5">
      <c r="A43" s="60">
        <v>37</v>
      </c>
      <c r="B43" s="60">
        <v>23</v>
      </c>
      <c r="C43" s="208" t="s">
        <v>58</v>
      </c>
      <c r="D43" s="157" t="s">
        <v>1041</v>
      </c>
      <c r="E43" s="158" t="s">
        <v>1548</v>
      </c>
      <c r="F43" s="159" t="s">
        <v>367</v>
      </c>
      <c r="G43" s="156" t="s">
        <v>57</v>
      </c>
      <c r="H43" s="156" t="s">
        <v>1511</v>
      </c>
      <c r="I43" s="159" t="s">
        <v>1549</v>
      </c>
      <c r="J43" s="156" t="s">
        <v>1550</v>
      </c>
      <c r="K43" s="276"/>
      <c r="L43" s="160"/>
      <c r="M43" s="160" t="s">
        <v>50</v>
      </c>
      <c r="N43" s="160"/>
      <c r="O43" s="160" t="s">
        <v>50</v>
      </c>
      <c r="P43" s="364"/>
      <c r="Q43" s="395"/>
      <c r="R43" s="364" t="s">
        <v>1846</v>
      </c>
      <c r="S43" s="364"/>
    </row>
    <row r="44" spans="1:19" s="111" customFormat="1" ht="43.5" customHeight="1">
      <c r="A44" s="129"/>
      <c r="B44" s="129"/>
      <c r="C44" s="146" t="s">
        <v>45</v>
      </c>
      <c r="D44" s="146" t="s">
        <v>1137</v>
      </c>
      <c r="E44" s="146" t="s">
        <v>1138</v>
      </c>
      <c r="F44" s="148" t="s">
        <v>473</v>
      </c>
      <c r="G44" s="129" t="s">
        <v>57</v>
      </c>
      <c r="H44" s="129" t="s">
        <v>1139</v>
      </c>
      <c r="I44" s="148" t="s">
        <v>1140</v>
      </c>
      <c r="J44" s="129" t="s">
        <v>1141</v>
      </c>
      <c r="K44" s="129"/>
      <c r="L44" s="150"/>
      <c r="M44" s="150" t="s">
        <v>50</v>
      </c>
      <c r="N44" s="150"/>
      <c r="O44" s="150" t="s">
        <v>50</v>
      </c>
      <c r="Q44" s="222"/>
      <c r="R44" s="111" t="s">
        <v>1846</v>
      </c>
      <c r="S44" s="111" t="s">
        <v>1817</v>
      </c>
    </row>
    <row r="45" spans="1:19" s="13" customFormat="1" ht="43.5">
      <c r="A45" s="21">
        <v>38</v>
      </c>
      <c r="B45" s="21"/>
      <c r="C45" s="56" t="s">
        <v>58</v>
      </c>
      <c r="D45" s="56" t="s">
        <v>1187</v>
      </c>
      <c r="E45" s="56" t="s">
        <v>1188</v>
      </c>
      <c r="F45" s="60" t="s">
        <v>479</v>
      </c>
      <c r="G45" s="21" t="s">
        <v>57</v>
      </c>
      <c r="H45" s="60" t="s">
        <v>1189</v>
      </c>
      <c r="I45" s="60" t="s">
        <v>1190</v>
      </c>
      <c r="J45" s="21" t="s">
        <v>1191</v>
      </c>
      <c r="K45" s="21"/>
      <c r="L45" s="59"/>
      <c r="M45" s="59" t="s">
        <v>50</v>
      </c>
      <c r="N45" s="59"/>
      <c r="O45" s="59" t="s">
        <v>50</v>
      </c>
      <c r="Q45" s="210"/>
      <c r="R45" s="13" t="s">
        <v>2504</v>
      </c>
    </row>
    <row r="46" spans="1:19" s="13" customFormat="1" ht="38.25" customHeight="1">
      <c r="A46" s="21">
        <v>39</v>
      </c>
      <c r="B46" s="21"/>
      <c r="C46" s="56" t="s">
        <v>45</v>
      </c>
      <c r="D46" s="56" t="s">
        <v>1192</v>
      </c>
      <c r="E46" s="56" t="s">
        <v>1193</v>
      </c>
      <c r="F46" s="60" t="s">
        <v>479</v>
      </c>
      <c r="G46" s="21" t="s">
        <v>57</v>
      </c>
      <c r="H46" s="60" t="s">
        <v>1189</v>
      </c>
      <c r="I46" s="60" t="s">
        <v>1194</v>
      </c>
      <c r="J46" s="21" t="s">
        <v>1191</v>
      </c>
      <c r="K46" s="21"/>
      <c r="L46" s="59"/>
      <c r="M46" s="59" t="s">
        <v>50</v>
      </c>
      <c r="N46" s="59"/>
      <c r="O46" s="59" t="s">
        <v>50</v>
      </c>
      <c r="Q46" s="210"/>
      <c r="R46" s="13">
        <v>2</v>
      </c>
    </row>
    <row r="47" spans="1:19" s="13" customFormat="1" ht="43.5">
      <c r="A47" s="21">
        <v>40</v>
      </c>
      <c r="B47" s="21"/>
      <c r="C47" s="56" t="s">
        <v>54</v>
      </c>
      <c r="D47" s="56" t="s">
        <v>1199</v>
      </c>
      <c r="E47" s="56" t="s">
        <v>1200</v>
      </c>
      <c r="F47" s="60" t="s">
        <v>479</v>
      </c>
      <c r="G47" s="21" t="s">
        <v>57</v>
      </c>
      <c r="H47" s="60" t="s">
        <v>1189</v>
      </c>
      <c r="I47" s="60" t="s">
        <v>1201</v>
      </c>
      <c r="J47" s="60" t="s">
        <v>1202</v>
      </c>
      <c r="K47" s="21"/>
      <c r="L47" s="59"/>
      <c r="M47" s="59" t="s">
        <v>50</v>
      </c>
      <c r="N47" s="59"/>
      <c r="O47" s="59" t="s">
        <v>50</v>
      </c>
      <c r="Q47" s="210"/>
      <c r="R47" s="13">
        <v>2</v>
      </c>
    </row>
    <row r="48" spans="1:19" s="111" customFormat="1" ht="43.5">
      <c r="A48" s="129">
        <v>41</v>
      </c>
      <c r="B48" s="129"/>
      <c r="C48" s="146" t="s">
        <v>54</v>
      </c>
      <c r="D48" s="146" t="s">
        <v>1203</v>
      </c>
      <c r="E48" s="146" t="s">
        <v>1204</v>
      </c>
      <c r="F48" s="148" t="s">
        <v>479</v>
      </c>
      <c r="G48" s="129" t="s">
        <v>57</v>
      </c>
      <c r="H48" s="148" t="s">
        <v>1189</v>
      </c>
      <c r="I48" s="148" t="s">
        <v>1205</v>
      </c>
      <c r="J48" s="129" t="s">
        <v>1191</v>
      </c>
      <c r="K48" s="129"/>
      <c r="L48" s="150"/>
      <c r="M48" s="150" t="s">
        <v>50</v>
      </c>
      <c r="N48" s="150"/>
      <c r="O48" s="150" t="s">
        <v>50</v>
      </c>
      <c r="Q48" s="222"/>
      <c r="R48" s="111">
        <v>2</v>
      </c>
      <c r="S48" s="111" t="s">
        <v>1817</v>
      </c>
    </row>
    <row r="49" spans="1:19" s="111" customFormat="1" ht="39" customHeight="1">
      <c r="A49" s="129">
        <v>42</v>
      </c>
      <c r="B49" s="129"/>
      <c r="C49" s="146" t="s">
        <v>58</v>
      </c>
      <c r="D49" s="146" t="s">
        <v>1206</v>
      </c>
      <c r="E49" s="146" t="s">
        <v>1207</v>
      </c>
      <c r="F49" s="148" t="s">
        <v>479</v>
      </c>
      <c r="G49" s="129" t="s">
        <v>57</v>
      </c>
      <c r="H49" s="148" t="s">
        <v>1189</v>
      </c>
      <c r="I49" s="148" t="s">
        <v>1208</v>
      </c>
      <c r="J49" s="129" t="s">
        <v>1209</v>
      </c>
      <c r="K49" s="129"/>
      <c r="L49" s="150"/>
      <c r="M49" s="150" t="s">
        <v>50</v>
      </c>
      <c r="N49" s="150"/>
      <c r="O49" s="150" t="s">
        <v>50</v>
      </c>
      <c r="Q49" s="222"/>
      <c r="R49" s="111">
        <v>2</v>
      </c>
      <c r="S49" s="111" t="s">
        <v>1817</v>
      </c>
    </row>
    <row r="50" spans="1:19" s="13" customFormat="1" ht="43.5">
      <c r="A50" s="21">
        <v>43</v>
      </c>
      <c r="B50" s="21"/>
      <c r="C50" s="56" t="s">
        <v>54</v>
      </c>
      <c r="D50" s="56" t="s">
        <v>1210</v>
      </c>
      <c r="E50" s="56" t="s">
        <v>1211</v>
      </c>
      <c r="F50" s="60" t="s">
        <v>479</v>
      </c>
      <c r="G50" s="21" t="s">
        <v>57</v>
      </c>
      <c r="H50" s="60" t="s">
        <v>1189</v>
      </c>
      <c r="I50" s="60" t="s">
        <v>1212</v>
      </c>
      <c r="J50" s="60" t="s">
        <v>1191</v>
      </c>
      <c r="K50" s="21"/>
      <c r="L50" s="59"/>
      <c r="M50" s="59" t="s">
        <v>50</v>
      </c>
      <c r="N50" s="59"/>
      <c r="O50" s="59" t="s">
        <v>50</v>
      </c>
      <c r="Q50" s="210"/>
      <c r="R50" s="13">
        <v>2</v>
      </c>
    </row>
    <row r="51" spans="1:19" s="13" customFormat="1" ht="43.5">
      <c r="A51" s="21">
        <v>44</v>
      </c>
      <c r="B51" s="21"/>
      <c r="C51" s="56" t="s">
        <v>58</v>
      </c>
      <c r="D51" s="56" t="s">
        <v>266</v>
      </c>
      <c r="E51" s="56" t="s">
        <v>1216</v>
      </c>
      <c r="F51" s="60" t="s">
        <v>479</v>
      </c>
      <c r="G51" s="21" t="s">
        <v>57</v>
      </c>
      <c r="H51" s="60" t="s">
        <v>1189</v>
      </c>
      <c r="I51" s="60" t="s">
        <v>1217</v>
      </c>
      <c r="J51" s="21" t="s">
        <v>1218</v>
      </c>
      <c r="K51" s="21"/>
      <c r="L51" s="59"/>
      <c r="M51" s="59" t="s">
        <v>50</v>
      </c>
      <c r="N51" s="59"/>
      <c r="O51" s="59" t="s">
        <v>50</v>
      </c>
      <c r="Q51" s="210"/>
      <c r="R51" s="13">
        <v>2</v>
      </c>
    </row>
    <row r="52" spans="1:19" s="13" customFormat="1" ht="39.75" customHeight="1">
      <c r="A52" s="21">
        <v>45</v>
      </c>
      <c r="B52" s="21"/>
      <c r="C52" s="56" t="s">
        <v>45</v>
      </c>
      <c r="D52" s="56" t="s">
        <v>1219</v>
      </c>
      <c r="E52" s="56" t="s">
        <v>1220</v>
      </c>
      <c r="F52" s="60" t="s">
        <v>479</v>
      </c>
      <c r="G52" s="21" t="s">
        <v>57</v>
      </c>
      <c r="H52" s="60" t="s">
        <v>1189</v>
      </c>
      <c r="I52" s="60" t="s">
        <v>1221</v>
      </c>
      <c r="J52" s="21" t="s">
        <v>1222</v>
      </c>
      <c r="K52" s="21"/>
      <c r="L52" s="59"/>
      <c r="M52" s="59" t="s">
        <v>50</v>
      </c>
      <c r="N52" s="59"/>
      <c r="O52" s="59" t="s">
        <v>50</v>
      </c>
      <c r="Q52" s="210"/>
      <c r="R52" s="13">
        <v>2</v>
      </c>
    </row>
    <row r="53" spans="1:19" s="13" customFormat="1" ht="41.25" customHeight="1">
      <c r="A53" s="21">
        <v>46</v>
      </c>
      <c r="B53" s="21"/>
      <c r="C53" s="56" t="s">
        <v>54</v>
      </c>
      <c r="D53" s="56" t="s">
        <v>1225</v>
      </c>
      <c r="E53" s="56" t="s">
        <v>1226</v>
      </c>
      <c r="F53" s="21" t="s">
        <v>479</v>
      </c>
      <c r="G53" s="21" t="s">
        <v>57</v>
      </c>
      <c r="H53" s="60" t="s">
        <v>1189</v>
      </c>
      <c r="I53" s="60" t="s">
        <v>1227</v>
      </c>
      <c r="J53" s="21" t="s">
        <v>1191</v>
      </c>
      <c r="K53" s="21"/>
      <c r="L53" s="59"/>
      <c r="M53" s="59" t="s">
        <v>50</v>
      </c>
      <c r="N53" s="59"/>
      <c r="O53" s="59" t="s">
        <v>50</v>
      </c>
      <c r="Q53" s="210"/>
      <c r="R53" s="13">
        <v>2</v>
      </c>
    </row>
    <row r="54" spans="1:19" s="13" customFormat="1" ht="41.25" customHeight="1">
      <c r="A54" s="21">
        <v>47</v>
      </c>
      <c r="B54" s="21"/>
      <c r="C54" s="56" t="s">
        <v>45</v>
      </c>
      <c r="D54" s="56" t="s">
        <v>1228</v>
      </c>
      <c r="E54" s="56" t="s">
        <v>1229</v>
      </c>
      <c r="F54" s="21" t="s">
        <v>479</v>
      </c>
      <c r="G54" s="21" t="s">
        <v>57</v>
      </c>
      <c r="H54" s="60" t="s">
        <v>1189</v>
      </c>
      <c r="I54" s="60" t="s">
        <v>1208</v>
      </c>
      <c r="J54" s="21" t="s">
        <v>1230</v>
      </c>
      <c r="K54" s="21"/>
      <c r="L54" s="59"/>
      <c r="M54" s="59" t="s">
        <v>50</v>
      </c>
      <c r="N54" s="59"/>
      <c r="O54" s="59" t="s">
        <v>50</v>
      </c>
      <c r="Q54" s="210"/>
      <c r="R54" s="13">
        <v>2</v>
      </c>
    </row>
    <row r="55" spans="1:19" s="206" customFormat="1" ht="43.5">
      <c r="A55" s="200">
        <v>48</v>
      </c>
      <c r="B55" s="200"/>
      <c r="C55" s="202" t="s">
        <v>45</v>
      </c>
      <c r="D55" s="202" t="s">
        <v>1231</v>
      </c>
      <c r="E55" s="202" t="s">
        <v>1232</v>
      </c>
      <c r="F55" s="204" t="s">
        <v>479</v>
      </c>
      <c r="G55" s="200" t="s">
        <v>57</v>
      </c>
      <c r="H55" s="204" t="s">
        <v>1189</v>
      </c>
      <c r="I55" s="204" t="s">
        <v>1233</v>
      </c>
      <c r="J55" s="204" t="s">
        <v>3532</v>
      </c>
      <c r="K55" s="200"/>
      <c r="L55" s="211"/>
      <c r="M55" s="211" t="s">
        <v>50</v>
      </c>
      <c r="N55" s="211"/>
      <c r="O55" s="211" t="s">
        <v>50</v>
      </c>
      <c r="P55" s="206" t="s">
        <v>1801</v>
      </c>
      <c r="Q55" s="207">
        <v>5000</v>
      </c>
      <c r="R55" s="206">
        <v>2</v>
      </c>
    </row>
    <row r="56" spans="1:19" s="91" customFormat="1" ht="41.25" customHeight="1">
      <c r="A56" s="60">
        <v>49</v>
      </c>
      <c r="B56" s="60">
        <v>41</v>
      </c>
      <c r="C56" s="287" t="s">
        <v>45</v>
      </c>
      <c r="D56" s="287" t="s">
        <v>2087</v>
      </c>
      <c r="E56" s="287" t="s">
        <v>3251</v>
      </c>
      <c r="F56" s="60" t="s">
        <v>479</v>
      </c>
      <c r="G56" s="60" t="s">
        <v>57</v>
      </c>
      <c r="H56" s="60" t="s">
        <v>3252</v>
      </c>
      <c r="I56" s="60" t="s">
        <v>3253</v>
      </c>
      <c r="J56" s="60" t="s">
        <v>3254</v>
      </c>
      <c r="K56" s="60"/>
      <c r="L56" s="60"/>
      <c r="M56" s="282" t="s">
        <v>50</v>
      </c>
      <c r="N56" s="282"/>
      <c r="O56" s="282" t="s">
        <v>50</v>
      </c>
      <c r="Q56" s="350"/>
    </row>
    <row r="57" spans="1:19" s="91" customFormat="1" ht="43.5">
      <c r="A57" s="60">
        <v>50</v>
      </c>
      <c r="B57" s="60">
        <v>41</v>
      </c>
      <c r="C57" s="287" t="s">
        <v>45</v>
      </c>
      <c r="D57" s="287" t="s">
        <v>3255</v>
      </c>
      <c r="E57" s="287" t="s">
        <v>3256</v>
      </c>
      <c r="F57" s="60" t="s">
        <v>479</v>
      </c>
      <c r="G57" s="60" t="s">
        <v>57</v>
      </c>
      <c r="H57" s="60" t="s">
        <v>3257</v>
      </c>
      <c r="I57" s="60" t="s">
        <v>3258</v>
      </c>
      <c r="J57" s="60" t="s">
        <v>3259</v>
      </c>
      <c r="K57" s="60"/>
      <c r="L57" s="60"/>
      <c r="M57" s="282" t="s">
        <v>50</v>
      </c>
      <c r="N57" s="282"/>
      <c r="O57" s="282" t="s">
        <v>50</v>
      </c>
      <c r="Q57" s="350"/>
    </row>
    <row r="58" spans="1:19" s="91" customFormat="1" ht="41.25" customHeight="1">
      <c r="A58" s="60">
        <v>51</v>
      </c>
      <c r="B58" s="60">
        <v>41</v>
      </c>
      <c r="C58" s="287" t="s">
        <v>58</v>
      </c>
      <c r="D58" s="287" t="s">
        <v>528</v>
      </c>
      <c r="E58" s="287" t="s">
        <v>3260</v>
      </c>
      <c r="F58" s="60" t="s">
        <v>479</v>
      </c>
      <c r="G58" s="60" t="s">
        <v>57</v>
      </c>
      <c r="H58" s="60" t="s">
        <v>1868</v>
      </c>
      <c r="I58" s="60" t="s">
        <v>3261</v>
      </c>
      <c r="J58" s="60" t="s">
        <v>3262</v>
      </c>
      <c r="K58" s="60"/>
      <c r="L58" s="60"/>
      <c r="M58" s="282" t="s">
        <v>50</v>
      </c>
      <c r="N58" s="282"/>
      <c r="O58" s="282" t="s">
        <v>50</v>
      </c>
      <c r="Q58" s="350"/>
    </row>
    <row r="59" spans="1:19" s="91" customFormat="1" ht="42" customHeight="1">
      <c r="A59" s="60">
        <v>52</v>
      </c>
      <c r="B59" s="60">
        <v>41</v>
      </c>
      <c r="C59" s="287" t="s">
        <v>54</v>
      </c>
      <c r="D59" s="287" t="s">
        <v>2063</v>
      </c>
      <c r="E59" s="287" t="s">
        <v>342</v>
      </c>
      <c r="F59" s="60" t="s">
        <v>479</v>
      </c>
      <c r="G59" s="60" t="s">
        <v>57</v>
      </c>
      <c r="H59" s="60" t="s">
        <v>1868</v>
      </c>
      <c r="I59" s="60" t="s">
        <v>3263</v>
      </c>
      <c r="J59" s="60" t="s">
        <v>3264</v>
      </c>
      <c r="K59" s="60"/>
      <c r="L59" s="60"/>
      <c r="M59" s="282" t="s">
        <v>50</v>
      </c>
      <c r="N59" s="282"/>
      <c r="O59" s="282" t="s">
        <v>50</v>
      </c>
      <c r="Q59" s="350"/>
    </row>
    <row r="60" spans="1:19" s="91" customFormat="1" ht="61.5" customHeight="1">
      <c r="A60" s="60">
        <v>53</v>
      </c>
      <c r="B60" s="60">
        <v>41</v>
      </c>
      <c r="C60" s="287" t="s">
        <v>45</v>
      </c>
      <c r="D60" s="287" t="s">
        <v>2217</v>
      </c>
      <c r="E60" s="287" t="s">
        <v>2218</v>
      </c>
      <c r="F60" s="60" t="s">
        <v>479</v>
      </c>
      <c r="G60" s="60" t="s">
        <v>57</v>
      </c>
      <c r="H60" s="60" t="s">
        <v>1868</v>
      </c>
      <c r="I60" s="60" t="s">
        <v>2219</v>
      </c>
      <c r="J60" s="60" t="s">
        <v>2220</v>
      </c>
      <c r="K60" s="60"/>
      <c r="L60" s="60"/>
      <c r="M60" s="282" t="s">
        <v>50</v>
      </c>
      <c r="N60" s="282"/>
      <c r="O60" s="282" t="s">
        <v>50</v>
      </c>
      <c r="Q60" s="350"/>
    </row>
    <row r="61" spans="1:19" s="91" customFormat="1" ht="65.25">
      <c r="A61" s="60">
        <v>54</v>
      </c>
      <c r="B61" s="60">
        <v>41</v>
      </c>
      <c r="C61" s="287" t="s">
        <v>54</v>
      </c>
      <c r="D61" s="287" t="s">
        <v>3265</v>
      </c>
      <c r="E61" s="287" t="s">
        <v>3266</v>
      </c>
      <c r="F61" s="60" t="s">
        <v>479</v>
      </c>
      <c r="G61" s="60" t="s">
        <v>57</v>
      </c>
      <c r="H61" s="60" t="s">
        <v>1868</v>
      </c>
      <c r="I61" s="60" t="s">
        <v>3267</v>
      </c>
      <c r="J61" s="60" t="s">
        <v>3268</v>
      </c>
      <c r="K61" s="60"/>
      <c r="L61" s="60"/>
      <c r="M61" s="282" t="s">
        <v>50</v>
      </c>
      <c r="N61" s="282"/>
      <c r="O61" s="282" t="s">
        <v>50</v>
      </c>
      <c r="Q61" s="350"/>
    </row>
    <row r="62" spans="1:19" s="91" customFormat="1" ht="42" customHeight="1">
      <c r="A62" s="60">
        <v>55</v>
      </c>
      <c r="B62" s="60">
        <v>41</v>
      </c>
      <c r="C62" s="287" t="s">
        <v>58</v>
      </c>
      <c r="D62" s="287" t="s">
        <v>3269</v>
      </c>
      <c r="E62" s="287" t="s">
        <v>3270</v>
      </c>
      <c r="F62" s="60" t="s">
        <v>479</v>
      </c>
      <c r="G62" s="60" t="s">
        <v>57</v>
      </c>
      <c r="H62" s="60" t="s">
        <v>1872</v>
      </c>
      <c r="I62" s="60" t="s">
        <v>3271</v>
      </c>
      <c r="J62" s="60" t="s">
        <v>3272</v>
      </c>
      <c r="K62" s="60"/>
      <c r="L62" s="60"/>
      <c r="M62" s="282" t="s">
        <v>50</v>
      </c>
      <c r="N62" s="282"/>
      <c r="O62" s="282" t="s">
        <v>50</v>
      </c>
      <c r="Q62" s="350"/>
    </row>
    <row r="63" spans="1:19" s="91" customFormat="1" ht="40.5" customHeight="1">
      <c r="A63" s="60">
        <v>56</v>
      </c>
      <c r="B63" s="60">
        <v>41</v>
      </c>
      <c r="C63" s="287" t="s">
        <v>45</v>
      </c>
      <c r="D63" s="287" t="s">
        <v>3273</v>
      </c>
      <c r="E63" s="287" t="s">
        <v>3274</v>
      </c>
      <c r="F63" s="60" t="s">
        <v>479</v>
      </c>
      <c r="G63" s="60" t="s">
        <v>57</v>
      </c>
      <c r="H63" s="60" t="s">
        <v>1882</v>
      </c>
      <c r="I63" s="60" t="s">
        <v>3275</v>
      </c>
      <c r="J63" s="60" t="s">
        <v>3276</v>
      </c>
      <c r="K63" s="60"/>
      <c r="L63" s="60"/>
      <c r="M63" s="282" t="s">
        <v>50</v>
      </c>
      <c r="N63" s="282"/>
      <c r="O63" s="282" t="s">
        <v>50</v>
      </c>
      <c r="Q63" s="350"/>
    </row>
    <row r="64" spans="1:19" s="91" customFormat="1" ht="42" customHeight="1">
      <c r="A64" s="60">
        <v>57</v>
      </c>
      <c r="B64" s="60">
        <v>41</v>
      </c>
      <c r="C64" s="287" t="s">
        <v>54</v>
      </c>
      <c r="D64" s="287" t="s">
        <v>3277</v>
      </c>
      <c r="E64" s="287" t="s">
        <v>3278</v>
      </c>
      <c r="F64" s="60" t="s">
        <v>479</v>
      </c>
      <c r="G64" s="60" t="s">
        <v>57</v>
      </c>
      <c r="H64" s="60" t="s">
        <v>1882</v>
      </c>
      <c r="I64" s="60" t="s">
        <v>3279</v>
      </c>
      <c r="J64" s="60" t="s">
        <v>3280</v>
      </c>
      <c r="K64" s="60"/>
      <c r="L64" s="60"/>
      <c r="M64" s="282" t="s">
        <v>50</v>
      </c>
      <c r="N64" s="282"/>
      <c r="O64" s="282" t="s">
        <v>50</v>
      </c>
      <c r="Q64" s="350"/>
    </row>
    <row r="65" spans="1:19" s="459" customFormat="1" ht="43.5">
      <c r="A65" s="456">
        <v>58</v>
      </c>
      <c r="B65" s="456">
        <v>41</v>
      </c>
      <c r="C65" s="457" t="s">
        <v>58</v>
      </c>
      <c r="D65" s="457" t="s">
        <v>3281</v>
      </c>
      <c r="E65" s="457" t="s">
        <v>3282</v>
      </c>
      <c r="F65" s="456" t="s">
        <v>479</v>
      </c>
      <c r="G65" s="456" t="s">
        <v>57</v>
      </c>
      <c r="H65" s="456" t="s">
        <v>2408</v>
      </c>
      <c r="I65" s="456" t="s">
        <v>3283</v>
      </c>
      <c r="J65" s="456" t="s">
        <v>3284</v>
      </c>
      <c r="K65" s="456"/>
      <c r="L65" s="456"/>
      <c r="M65" s="458" t="s">
        <v>50</v>
      </c>
      <c r="N65" s="458"/>
      <c r="O65" s="458" t="s">
        <v>50</v>
      </c>
      <c r="Q65" s="460"/>
      <c r="R65" s="459" t="s">
        <v>2524</v>
      </c>
    </row>
    <row r="66" spans="1:19" s="91" customFormat="1" ht="39.75" customHeight="1">
      <c r="A66" s="60">
        <v>59</v>
      </c>
      <c r="B66" s="60">
        <v>41</v>
      </c>
      <c r="C66" s="287" t="s">
        <v>240</v>
      </c>
      <c r="D66" s="287" t="s">
        <v>3285</v>
      </c>
      <c r="E66" s="287" t="s">
        <v>3286</v>
      </c>
      <c r="F66" s="60" t="s">
        <v>479</v>
      </c>
      <c r="G66" s="60" t="s">
        <v>57</v>
      </c>
      <c r="H66" s="60" t="s">
        <v>3287</v>
      </c>
      <c r="I66" s="60" t="s">
        <v>3288</v>
      </c>
      <c r="J66" s="60" t="s">
        <v>3289</v>
      </c>
      <c r="K66" s="60"/>
      <c r="L66" s="60"/>
      <c r="M66" s="282" t="s">
        <v>50</v>
      </c>
      <c r="N66" s="282"/>
      <c r="O66" s="282" t="s">
        <v>50</v>
      </c>
      <c r="Q66" s="350"/>
    </row>
    <row r="67" spans="1:19" s="206" customFormat="1" ht="43.5">
      <c r="A67" s="200">
        <v>60</v>
      </c>
      <c r="B67" s="202"/>
      <c r="C67" s="201" t="s">
        <v>58</v>
      </c>
      <c r="D67" s="202" t="s">
        <v>1106</v>
      </c>
      <c r="E67" s="203" t="s">
        <v>1107</v>
      </c>
      <c r="F67" s="213" t="s">
        <v>164</v>
      </c>
      <c r="G67" s="200" t="s">
        <v>57</v>
      </c>
      <c r="H67" s="204" t="s">
        <v>298</v>
      </c>
      <c r="I67" s="204" t="s">
        <v>1108</v>
      </c>
      <c r="J67" s="200" t="s">
        <v>1109</v>
      </c>
      <c r="K67" s="211"/>
      <c r="L67" s="200"/>
      <c r="M67" s="211" t="s">
        <v>50</v>
      </c>
      <c r="N67" s="211"/>
      <c r="O67" s="211" t="s">
        <v>50</v>
      </c>
      <c r="P67" s="398" t="s">
        <v>1801</v>
      </c>
      <c r="Q67" s="399">
        <v>5000</v>
      </c>
      <c r="R67" s="313" t="s">
        <v>1818</v>
      </c>
    </row>
    <row r="68" spans="1:19" s="13" customFormat="1" ht="43.5">
      <c r="A68" s="21">
        <v>61</v>
      </c>
      <c r="B68" s="21">
        <v>29</v>
      </c>
      <c r="C68" s="354" t="s">
        <v>58</v>
      </c>
      <c r="D68" s="345" t="s">
        <v>1155</v>
      </c>
      <c r="E68" s="345" t="s">
        <v>1156</v>
      </c>
      <c r="F68" s="159" t="s">
        <v>500</v>
      </c>
      <c r="G68" s="159" t="s">
        <v>57</v>
      </c>
      <c r="H68" s="159" t="s">
        <v>1152</v>
      </c>
      <c r="I68" s="159" t="s">
        <v>1157</v>
      </c>
      <c r="J68" s="159" t="s">
        <v>1158</v>
      </c>
      <c r="K68" s="159"/>
      <c r="L68" s="346"/>
      <c r="M68" s="346" t="s">
        <v>50</v>
      </c>
      <c r="N68" s="346"/>
      <c r="O68" s="346" t="s">
        <v>50</v>
      </c>
      <c r="P68" s="348" t="s">
        <v>1801</v>
      </c>
      <c r="Q68" s="349">
        <v>5000</v>
      </c>
      <c r="R68" s="348"/>
      <c r="S68" s="348" t="s">
        <v>1846</v>
      </c>
    </row>
    <row r="69" spans="1:19" s="13" customFormat="1" ht="43.5">
      <c r="A69" s="21">
        <v>62</v>
      </c>
      <c r="B69" s="21"/>
      <c r="C69" s="208" t="s">
        <v>45</v>
      </c>
      <c r="D69" s="157" t="s">
        <v>1234</v>
      </c>
      <c r="E69" s="158" t="s">
        <v>1235</v>
      </c>
      <c r="F69" s="159" t="s">
        <v>311</v>
      </c>
      <c r="G69" s="156" t="s">
        <v>57</v>
      </c>
      <c r="H69" s="156" t="s">
        <v>429</v>
      </c>
      <c r="I69" s="159" t="s">
        <v>1238</v>
      </c>
      <c r="J69" s="156" t="s">
        <v>1236</v>
      </c>
      <c r="K69" s="21"/>
      <c r="L69" s="21"/>
      <c r="M69" s="21"/>
      <c r="N69" s="21"/>
      <c r="O69" s="21"/>
      <c r="P69" s="13" t="s">
        <v>1801</v>
      </c>
      <c r="Q69" s="210">
        <v>5000</v>
      </c>
      <c r="S69" s="13" t="s">
        <v>1846</v>
      </c>
    </row>
    <row r="70" spans="1:19" s="13" customFormat="1" ht="43.5">
      <c r="A70" s="22">
        <v>63</v>
      </c>
      <c r="B70" s="22"/>
      <c r="C70" s="314" t="s">
        <v>58</v>
      </c>
      <c r="D70" s="315" t="s">
        <v>1237</v>
      </c>
      <c r="E70" s="316" t="s">
        <v>1235</v>
      </c>
      <c r="F70" s="318" t="s">
        <v>311</v>
      </c>
      <c r="G70" s="317" t="s">
        <v>57</v>
      </c>
      <c r="H70" s="318" t="s">
        <v>429</v>
      </c>
      <c r="I70" s="318" t="s">
        <v>1238</v>
      </c>
      <c r="J70" s="317" t="s">
        <v>1239</v>
      </c>
      <c r="K70" s="22"/>
      <c r="L70" s="22"/>
      <c r="M70" s="22"/>
      <c r="N70" s="22"/>
      <c r="O70" s="22"/>
      <c r="P70" s="13" t="s">
        <v>1801</v>
      </c>
      <c r="Q70" s="210">
        <v>5000</v>
      </c>
      <c r="S70" s="13" t="s">
        <v>1846</v>
      </c>
    </row>
    <row r="73" spans="1:19">
      <c r="Q73" s="190">
        <f>SUM(Q7:Q72)</f>
        <v>50000</v>
      </c>
    </row>
  </sheetData>
  <mergeCells count="13">
    <mergeCell ref="A1:O1"/>
    <mergeCell ref="A2:O2"/>
    <mergeCell ref="A3:O3"/>
    <mergeCell ref="I5:I6"/>
    <mergeCell ref="J5:J6"/>
    <mergeCell ref="K5:M5"/>
    <mergeCell ref="N5:O5"/>
    <mergeCell ref="A5:A6"/>
    <mergeCell ref="B5:B6"/>
    <mergeCell ref="C5:E6"/>
    <mergeCell ref="F5:F6"/>
    <mergeCell ref="G5:G6"/>
    <mergeCell ref="H5:H6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headerFooter>
    <oddHeader>&amp;A</oddHeader>
    <oddFooter>หน้าที่ &amp;P จาก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U177"/>
  <sheetViews>
    <sheetView topLeftCell="A81" zoomScaleNormal="100" workbookViewId="0">
      <selection activeCell="B43" sqref="B43:R43"/>
    </sheetView>
  </sheetViews>
  <sheetFormatPr defaultRowHeight="21.75"/>
  <cols>
    <col min="1" max="1" width="4.875" style="46" customWidth="1"/>
    <col min="2" max="2" width="5.75" style="46" customWidth="1"/>
    <col min="3" max="3" width="6.5" style="46" customWidth="1"/>
    <col min="4" max="4" width="9" style="46"/>
    <col min="5" max="5" width="10.75" style="46" customWidth="1"/>
    <col min="6" max="6" width="15.25" style="46" customWidth="1"/>
    <col min="7" max="7" width="7.75" style="46" customWidth="1"/>
    <col min="8" max="8" width="14.625" style="46" customWidth="1"/>
    <col min="9" max="9" width="22.5" style="46" customWidth="1"/>
    <col min="10" max="10" width="11.125" style="46" customWidth="1"/>
    <col min="11" max="11" width="6.375" style="46" customWidth="1"/>
    <col min="12" max="12" width="6.75" style="46" customWidth="1"/>
    <col min="13" max="13" width="6.25" style="46" customWidth="1"/>
    <col min="14" max="14" width="6.375" style="46" customWidth="1"/>
    <col min="15" max="15" width="6" style="46" customWidth="1"/>
    <col min="16" max="20" width="9" style="46" customWidth="1"/>
    <col min="21" max="16384" width="9" style="46"/>
  </cols>
  <sheetData>
    <row r="1" spans="1:21">
      <c r="A1" s="574" t="s">
        <v>3249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</row>
    <row r="2" spans="1:21">
      <c r="A2" s="574" t="s">
        <v>3250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</row>
    <row r="3" spans="1:21">
      <c r="A3" s="574" t="s">
        <v>4558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</row>
    <row r="5" spans="1:21" s="484" customFormat="1" ht="21">
      <c r="A5" s="599" t="s">
        <v>1849</v>
      </c>
      <c r="B5" s="599" t="s">
        <v>182</v>
      </c>
      <c r="C5" s="581" t="s">
        <v>34</v>
      </c>
      <c r="D5" s="581"/>
      <c r="E5" s="581"/>
      <c r="F5" s="599" t="s">
        <v>1558</v>
      </c>
      <c r="G5" s="600" t="s">
        <v>35</v>
      </c>
      <c r="H5" s="599" t="s">
        <v>36</v>
      </c>
      <c r="I5" s="599" t="s">
        <v>1850</v>
      </c>
      <c r="J5" s="600" t="s">
        <v>1851</v>
      </c>
      <c r="K5" s="602" t="s">
        <v>38</v>
      </c>
      <c r="L5" s="602"/>
      <c r="M5" s="602"/>
      <c r="N5" s="602" t="s">
        <v>1852</v>
      </c>
      <c r="O5" s="602"/>
    </row>
    <row r="6" spans="1:21" s="470" customFormat="1" ht="56.25">
      <c r="A6" s="599"/>
      <c r="B6" s="599"/>
      <c r="C6" s="584"/>
      <c r="D6" s="584"/>
      <c r="E6" s="584"/>
      <c r="F6" s="599"/>
      <c r="G6" s="600"/>
      <c r="H6" s="599"/>
      <c r="I6" s="599"/>
      <c r="J6" s="600"/>
      <c r="K6" s="468" t="s">
        <v>39</v>
      </c>
      <c r="L6" s="468" t="s">
        <v>1853</v>
      </c>
      <c r="M6" s="468" t="s">
        <v>41</v>
      </c>
      <c r="N6" s="468" t="s">
        <v>43</v>
      </c>
      <c r="O6" s="469" t="s">
        <v>44</v>
      </c>
    </row>
    <row r="7" spans="1:21" s="285" customFormat="1" ht="43.5" hidden="1">
      <c r="A7" s="290">
        <v>1</v>
      </c>
      <c r="B7" s="186">
        <v>19</v>
      </c>
      <c r="C7" s="283" t="s">
        <v>58</v>
      </c>
      <c r="D7" s="283" t="s">
        <v>3053</v>
      </c>
      <c r="E7" s="283" t="s">
        <v>3054</v>
      </c>
      <c r="F7" s="186" t="s">
        <v>26</v>
      </c>
      <c r="G7" s="186" t="s">
        <v>57</v>
      </c>
      <c r="H7" s="186" t="s">
        <v>3059</v>
      </c>
      <c r="I7" s="186" t="s">
        <v>3055</v>
      </c>
      <c r="J7" s="186" t="s">
        <v>3056</v>
      </c>
      <c r="K7" s="186"/>
      <c r="L7" s="186"/>
      <c r="M7" s="284" t="s">
        <v>50</v>
      </c>
      <c r="N7" s="284" t="s">
        <v>50</v>
      </c>
      <c r="O7" s="186"/>
      <c r="P7" s="285" t="s">
        <v>1801</v>
      </c>
      <c r="Q7" s="286">
        <v>4000</v>
      </c>
      <c r="R7" s="285" t="s">
        <v>3842</v>
      </c>
      <c r="S7" s="285" t="s">
        <v>4090</v>
      </c>
    </row>
    <row r="8" spans="1:21" s="285" customFormat="1" ht="43.5" hidden="1">
      <c r="A8" s="186">
        <v>2</v>
      </c>
      <c r="B8" s="186">
        <v>19</v>
      </c>
      <c r="C8" s="283" t="s">
        <v>58</v>
      </c>
      <c r="D8" s="283" t="s">
        <v>3057</v>
      </c>
      <c r="E8" s="283" t="s">
        <v>3058</v>
      </c>
      <c r="F8" s="186" t="s">
        <v>26</v>
      </c>
      <c r="G8" s="186" t="s">
        <v>57</v>
      </c>
      <c r="H8" s="186" t="s">
        <v>3059</v>
      </c>
      <c r="I8" s="186" t="s">
        <v>3060</v>
      </c>
      <c r="J8" s="186" t="s">
        <v>3061</v>
      </c>
      <c r="K8" s="186"/>
      <c r="L8" s="186"/>
      <c r="M8" s="284" t="s">
        <v>50</v>
      </c>
      <c r="N8" s="284" t="s">
        <v>50</v>
      </c>
      <c r="O8" s="186"/>
      <c r="P8" s="285" t="s">
        <v>1801</v>
      </c>
      <c r="Q8" s="286">
        <v>4000</v>
      </c>
      <c r="R8" s="285" t="s">
        <v>3843</v>
      </c>
      <c r="S8" s="485" t="s">
        <v>4089</v>
      </c>
      <c r="T8" s="285" t="s">
        <v>4090</v>
      </c>
    </row>
    <row r="9" spans="1:21" s="285" customFormat="1" ht="43.5" hidden="1">
      <c r="A9" s="186">
        <v>3</v>
      </c>
      <c r="B9" s="186">
        <v>19</v>
      </c>
      <c r="C9" s="283" t="s">
        <v>58</v>
      </c>
      <c r="D9" s="283" t="s">
        <v>2736</v>
      </c>
      <c r="E9" s="283" t="s">
        <v>3062</v>
      </c>
      <c r="F9" s="186" t="s">
        <v>26</v>
      </c>
      <c r="G9" s="186" t="s">
        <v>57</v>
      </c>
      <c r="H9" s="186" t="s">
        <v>3059</v>
      </c>
      <c r="I9" s="186" t="s">
        <v>3063</v>
      </c>
      <c r="J9" s="186" t="s">
        <v>3064</v>
      </c>
      <c r="K9" s="186"/>
      <c r="L9" s="186"/>
      <c r="M9" s="284" t="s">
        <v>50</v>
      </c>
      <c r="N9" s="284" t="s">
        <v>50</v>
      </c>
      <c r="O9" s="186"/>
      <c r="P9" s="285" t="s">
        <v>1801</v>
      </c>
      <c r="Q9" s="286">
        <v>4000</v>
      </c>
      <c r="R9" s="285" t="s">
        <v>3844</v>
      </c>
      <c r="S9" s="285" t="s">
        <v>4090</v>
      </c>
    </row>
    <row r="10" spans="1:21" s="285" customFormat="1" ht="43.5" hidden="1">
      <c r="A10" s="186">
        <v>4</v>
      </c>
      <c r="B10" s="186">
        <v>19</v>
      </c>
      <c r="C10" s="283" t="s">
        <v>45</v>
      </c>
      <c r="D10" s="283" t="s">
        <v>3065</v>
      </c>
      <c r="E10" s="283" t="s">
        <v>3062</v>
      </c>
      <c r="F10" s="186" t="s">
        <v>26</v>
      </c>
      <c r="G10" s="186" t="s">
        <v>57</v>
      </c>
      <c r="H10" s="186" t="s">
        <v>3059</v>
      </c>
      <c r="I10" s="186" t="s">
        <v>3063</v>
      </c>
      <c r="J10" s="186" t="s">
        <v>3066</v>
      </c>
      <c r="K10" s="186"/>
      <c r="L10" s="186"/>
      <c r="M10" s="284" t="s">
        <v>50</v>
      </c>
      <c r="N10" s="284" t="s">
        <v>50</v>
      </c>
      <c r="O10" s="186"/>
      <c r="P10" s="285" t="s">
        <v>1801</v>
      </c>
      <c r="Q10" s="286">
        <v>4000</v>
      </c>
      <c r="R10" s="285" t="s">
        <v>3845</v>
      </c>
      <c r="S10" s="285" t="s">
        <v>4090</v>
      </c>
    </row>
    <row r="11" spans="1:21" s="285" customFormat="1" ht="43.5" hidden="1">
      <c r="A11" s="186">
        <v>5</v>
      </c>
      <c r="B11" s="186">
        <v>19</v>
      </c>
      <c r="C11" s="283" t="s">
        <v>58</v>
      </c>
      <c r="D11" s="283" t="s">
        <v>1491</v>
      </c>
      <c r="E11" s="283" t="s">
        <v>3050</v>
      </c>
      <c r="F11" s="186" t="s">
        <v>26</v>
      </c>
      <c r="G11" s="186" t="s">
        <v>57</v>
      </c>
      <c r="H11" s="186" t="s">
        <v>3059</v>
      </c>
      <c r="I11" s="186" t="s">
        <v>3051</v>
      </c>
      <c r="J11" s="186" t="s">
        <v>3052</v>
      </c>
      <c r="K11" s="186"/>
      <c r="L11" s="186"/>
      <c r="M11" s="284" t="s">
        <v>50</v>
      </c>
      <c r="N11" s="284" t="s">
        <v>50</v>
      </c>
      <c r="O11" s="186"/>
      <c r="P11" s="285" t="s">
        <v>1801</v>
      </c>
      <c r="Q11" s="286">
        <v>4000</v>
      </c>
      <c r="R11" s="285" t="s">
        <v>4071</v>
      </c>
      <c r="S11" s="285" t="s">
        <v>4090</v>
      </c>
    </row>
    <row r="12" spans="1:21" s="285" customFormat="1" ht="43.5" hidden="1">
      <c r="A12" s="186">
        <v>6</v>
      </c>
      <c r="B12" s="186">
        <v>19</v>
      </c>
      <c r="C12" s="283" t="s">
        <v>45</v>
      </c>
      <c r="D12" s="283" t="s">
        <v>3070</v>
      </c>
      <c r="E12" s="283" t="s">
        <v>3071</v>
      </c>
      <c r="F12" s="186" t="s">
        <v>26</v>
      </c>
      <c r="G12" s="186" t="s">
        <v>57</v>
      </c>
      <c r="H12" s="186" t="s">
        <v>3059</v>
      </c>
      <c r="I12" s="186" t="s">
        <v>3072</v>
      </c>
      <c r="J12" s="186" t="s">
        <v>3073</v>
      </c>
      <c r="K12" s="186"/>
      <c r="L12" s="186"/>
      <c r="M12" s="284" t="s">
        <v>50</v>
      </c>
      <c r="N12" s="284" t="s">
        <v>50</v>
      </c>
      <c r="O12" s="186"/>
      <c r="P12" s="285" t="s">
        <v>1801</v>
      </c>
      <c r="Q12" s="286"/>
      <c r="R12" s="285" t="s">
        <v>3846</v>
      </c>
      <c r="S12" s="285" t="s">
        <v>4090</v>
      </c>
      <c r="T12" s="285" t="s">
        <v>3865</v>
      </c>
      <c r="U12" s="285">
        <v>4000</v>
      </c>
    </row>
    <row r="13" spans="1:21" s="285" customFormat="1" ht="43.5" hidden="1">
      <c r="A13" s="186">
        <v>7</v>
      </c>
      <c r="B13" s="186">
        <v>19</v>
      </c>
      <c r="C13" s="283" t="s">
        <v>54</v>
      </c>
      <c r="D13" s="283" t="s">
        <v>55</v>
      </c>
      <c r="E13" s="283" t="s">
        <v>3075</v>
      </c>
      <c r="F13" s="186" t="s">
        <v>26</v>
      </c>
      <c r="G13" s="186" t="s">
        <v>57</v>
      </c>
      <c r="H13" s="186" t="s">
        <v>3059</v>
      </c>
      <c r="I13" s="186" t="s">
        <v>3076</v>
      </c>
      <c r="J13" s="186" t="s">
        <v>3077</v>
      </c>
      <c r="K13" s="186"/>
      <c r="L13" s="186"/>
      <c r="M13" s="284" t="s">
        <v>50</v>
      </c>
      <c r="N13" s="284" t="s">
        <v>50</v>
      </c>
      <c r="O13" s="186"/>
      <c r="P13" s="285" t="s">
        <v>1801</v>
      </c>
      <c r="Q13" s="286">
        <v>4000</v>
      </c>
      <c r="R13" s="285" t="s">
        <v>3847</v>
      </c>
      <c r="S13" s="285" t="s">
        <v>4090</v>
      </c>
    </row>
    <row r="14" spans="1:21" s="225" customFormat="1" ht="43.5">
      <c r="A14" s="204">
        <v>1</v>
      </c>
      <c r="B14" s="204">
        <v>13</v>
      </c>
      <c r="C14" s="294" t="s">
        <v>58</v>
      </c>
      <c r="D14" s="294" t="s">
        <v>2863</v>
      </c>
      <c r="E14" s="294" t="s">
        <v>2864</v>
      </c>
      <c r="F14" s="204" t="s">
        <v>250</v>
      </c>
      <c r="G14" s="204" t="s">
        <v>57</v>
      </c>
      <c r="H14" s="204" t="s">
        <v>2865</v>
      </c>
      <c r="I14" s="204" t="s">
        <v>2866</v>
      </c>
      <c r="J14" s="204"/>
      <c r="K14" s="204"/>
      <c r="L14" s="204"/>
      <c r="M14" s="295" t="s">
        <v>50</v>
      </c>
      <c r="N14" s="295" t="s">
        <v>50</v>
      </c>
      <c r="O14" s="204"/>
      <c r="P14" s="225" t="s">
        <v>1801</v>
      </c>
      <c r="Q14" s="296">
        <v>4000</v>
      </c>
      <c r="R14" s="225" t="s">
        <v>4559</v>
      </c>
      <c r="S14" s="225" t="s">
        <v>3804</v>
      </c>
    </row>
    <row r="15" spans="1:21" s="225" customFormat="1" ht="43.5">
      <c r="A15" s="204">
        <v>2</v>
      </c>
      <c r="B15" s="204">
        <v>13</v>
      </c>
      <c r="C15" s="294" t="s">
        <v>54</v>
      </c>
      <c r="D15" s="294" t="s">
        <v>661</v>
      </c>
      <c r="E15" s="294" t="s">
        <v>2874</v>
      </c>
      <c r="F15" s="204" t="s">
        <v>250</v>
      </c>
      <c r="G15" s="204" t="s">
        <v>57</v>
      </c>
      <c r="H15" s="204" t="s">
        <v>2865</v>
      </c>
      <c r="I15" s="204" t="s">
        <v>2875</v>
      </c>
      <c r="J15" s="204"/>
      <c r="K15" s="204"/>
      <c r="L15" s="204"/>
      <c r="M15" s="295" t="s">
        <v>50</v>
      </c>
      <c r="N15" s="295" t="s">
        <v>50</v>
      </c>
      <c r="O15" s="204"/>
      <c r="P15" s="225" t="s">
        <v>1801</v>
      </c>
      <c r="Q15" s="296">
        <v>4000</v>
      </c>
      <c r="R15" s="225" t="s">
        <v>4560</v>
      </c>
      <c r="S15" s="225" t="s">
        <v>3804</v>
      </c>
    </row>
    <row r="16" spans="1:21" s="225" customFormat="1" ht="65.25">
      <c r="A16" s="204">
        <v>3</v>
      </c>
      <c r="B16" s="204">
        <v>13</v>
      </c>
      <c r="C16" s="294" t="s">
        <v>58</v>
      </c>
      <c r="D16" s="294" t="s">
        <v>2867</v>
      </c>
      <c r="E16" s="294" t="s">
        <v>1127</v>
      </c>
      <c r="F16" s="204" t="s">
        <v>250</v>
      </c>
      <c r="G16" s="204" t="s">
        <v>57</v>
      </c>
      <c r="H16" s="204" t="s">
        <v>2865</v>
      </c>
      <c r="I16" s="204" t="s">
        <v>2868</v>
      </c>
      <c r="J16" s="204"/>
      <c r="K16" s="204"/>
      <c r="L16" s="204"/>
      <c r="M16" s="295" t="s">
        <v>50</v>
      </c>
      <c r="N16" s="295" t="s">
        <v>50</v>
      </c>
      <c r="O16" s="204"/>
      <c r="P16" s="225" t="s">
        <v>1801</v>
      </c>
      <c r="Q16" s="296">
        <v>4000</v>
      </c>
      <c r="R16" s="225" t="s">
        <v>4562</v>
      </c>
      <c r="S16" s="225" t="s">
        <v>3804</v>
      </c>
    </row>
    <row r="17" spans="1:21" s="285" customFormat="1" ht="43.5">
      <c r="A17" s="186">
        <v>4</v>
      </c>
      <c r="B17" s="186">
        <v>13</v>
      </c>
      <c r="C17" s="283" t="s">
        <v>58</v>
      </c>
      <c r="D17" s="283" t="s">
        <v>770</v>
      </c>
      <c r="E17" s="283" t="s">
        <v>2872</v>
      </c>
      <c r="F17" s="186" t="s">
        <v>250</v>
      </c>
      <c r="G17" s="186" t="s">
        <v>57</v>
      </c>
      <c r="H17" s="186" t="s">
        <v>2865</v>
      </c>
      <c r="I17" s="186" t="s">
        <v>2873</v>
      </c>
      <c r="J17" s="186"/>
      <c r="K17" s="186"/>
      <c r="L17" s="186"/>
      <c r="M17" s="284" t="s">
        <v>50</v>
      </c>
      <c r="N17" s="284" t="s">
        <v>50</v>
      </c>
      <c r="O17" s="186"/>
      <c r="Q17" s="286"/>
      <c r="R17" s="285" t="s">
        <v>4563</v>
      </c>
      <c r="S17" s="285" t="s">
        <v>3804</v>
      </c>
    </row>
    <row r="18" spans="1:21" s="285" customFormat="1" ht="65.25">
      <c r="A18" s="186">
        <v>5</v>
      </c>
      <c r="B18" s="186">
        <v>38</v>
      </c>
      <c r="C18" s="283" t="s">
        <v>58</v>
      </c>
      <c r="D18" s="283" t="s">
        <v>3906</v>
      </c>
      <c r="E18" s="414" t="s">
        <v>1620</v>
      </c>
      <c r="F18" s="186" t="s">
        <v>3905</v>
      </c>
      <c r="G18" s="186" t="s">
        <v>57</v>
      </c>
      <c r="H18" s="186" t="s">
        <v>4099</v>
      </c>
      <c r="I18" s="186" t="s">
        <v>3907</v>
      </c>
      <c r="J18" s="186" t="s">
        <v>3908</v>
      </c>
      <c r="K18" s="186"/>
      <c r="L18" s="284"/>
      <c r="M18" s="284" t="s">
        <v>50</v>
      </c>
      <c r="N18" s="284" t="s">
        <v>50</v>
      </c>
      <c r="O18" s="186"/>
      <c r="S18" s="285" t="s">
        <v>4090</v>
      </c>
      <c r="T18" s="285" t="s">
        <v>3804</v>
      </c>
      <c r="U18" s="285" t="s">
        <v>4955</v>
      </c>
    </row>
    <row r="19" spans="1:21" s="225" customFormat="1" ht="65.25">
      <c r="A19" s="204">
        <v>6</v>
      </c>
      <c r="B19" s="204">
        <v>38</v>
      </c>
      <c r="C19" s="294" t="s">
        <v>58</v>
      </c>
      <c r="D19" s="294" t="s">
        <v>3917</v>
      </c>
      <c r="E19" s="221" t="s">
        <v>3918</v>
      </c>
      <c r="F19" s="294" t="s">
        <v>3905</v>
      </c>
      <c r="G19" s="204" t="s">
        <v>57</v>
      </c>
      <c r="H19" s="204" t="s">
        <v>4099</v>
      </c>
      <c r="I19" s="204" t="s">
        <v>3907</v>
      </c>
      <c r="J19" s="204" t="s">
        <v>3919</v>
      </c>
      <c r="K19" s="204"/>
      <c r="L19" s="295"/>
      <c r="M19" s="295" t="s">
        <v>50</v>
      </c>
      <c r="N19" s="295" t="s">
        <v>50</v>
      </c>
      <c r="O19" s="204"/>
      <c r="P19" s="225" t="s">
        <v>1801</v>
      </c>
      <c r="Q19" s="296">
        <v>4000</v>
      </c>
      <c r="S19" s="225" t="s">
        <v>4090</v>
      </c>
      <c r="T19" s="225" t="s">
        <v>3804</v>
      </c>
    </row>
    <row r="20" spans="1:21" s="225" customFormat="1" ht="42" customHeight="1">
      <c r="A20" s="204">
        <v>7</v>
      </c>
      <c r="B20" s="204">
        <v>41</v>
      </c>
      <c r="C20" s="294" t="s">
        <v>54</v>
      </c>
      <c r="D20" s="294" t="s">
        <v>3585</v>
      </c>
      <c r="E20" s="294" t="s">
        <v>3586</v>
      </c>
      <c r="F20" s="204" t="s">
        <v>1862</v>
      </c>
      <c r="G20" s="204" t="s">
        <v>57</v>
      </c>
      <c r="H20" s="204" t="s">
        <v>3514</v>
      </c>
      <c r="I20" s="204" t="s">
        <v>3587</v>
      </c>
      <c r="J20" s="204" t="s">
        <v>3588</v>
      </c>
      <c r="K20" s="204"/>
      <c r="L20" s="295"/>
      <c r="M20" s="295" t="s">
        <v>50</v>
      </c>
      <c r="N20" s="295" t="s">
        <v>50</v>
      </c>
      <c r="O20" s="204"/>
      <c r="P20" s="225" t="s">
        <v>1803</v>
      </c>
      <c r="Q20" s="296">
        <v>4000</v>
      </c>
      <c r="R20" s="225" t="s">
        <v>3797</v>
      </c>
      <c r="S20" s="225" t="s">
        <v>2566</v>
      </c>
    </row>
    <row r="21" spans="1:21" s="225" customFormat="1" ht="43.5">
      <c r="A21" s="204">
        <v>8</v>
      </c>
      <c r="B21" s="204">
        <v>13</v>
      </c>
      <c r="C21" s="294" t="s">
        <v>45</v>
      </c>
      <c r="D21" s="294" t="s">
        <v>2895</v>
      </c>
      <c r="E21" s="294" t="s">
        <v>2896</v>
      </c>
      <c r="F21" s="204" t="s">
        <v>250</v>
      </c>
      <c r="G21" s="204" t="s">
        <v>57</v>
      </c>
      <c r="H21" s="204" t="s">
        <v>2897</v>
      </c>
      <c r="I21" s="204" t="s">
        <v>2898</v>
      </c>
      <c r="J21" s="204"/>
      <c r="K21" s="204"/>
      <c r="L21" s="204"/>
      <c r="M21" s="295" t="s">
        <v>50</v>
      </c>
      <c r="N21" s="295" t="s">
        <v>50</v>
      </c>
      <c r="O21" s="204"/>
      <c r="P21" s="225" t="s">
        <v>1801</v>
      </c>
      <c r="Q21" s="296">
        <v>4000</v>
      </c>
      <c r="R21" s="225" t="s">
        <v>3616</v>
      </c>
      <c r="S21" s="225" t="s">
        <v>2566</v>
      </c>
      <c r="T21" s="225" t="s">
        <v>3804</v>
      </c>
    </row>
    <row r="22" spans="1:21" s="285" customFormat="1" ht="43.5">
      <c r="A22" s="186">
        <v>9</v>
      </c>
      <c r="B22" s="186">
        <v>4</v>
      </c>
      <c r="C22" s="283" t="s">
        <v>58</v>
      </c>
      <c r="D22" s="283" t="s">
        <v>4107</v>
      </c>
      <c r="E22" s="283" t="s">
        <v>4108</v>
      </c>
      <c r="F22" s="186" t="s">
        <v>3128</v>
      </c>
      <c r="G22" s="186" t="s">
        <v>57</v>
      </c>
      <c r="H22" s="186" t="s">
        <v>556</v>
      </c>
      <c r="I22" s="186" t="s">
        <v>2022</v>
      </c>
      <c r="J22" s="186"/>
      <c r="K22" s="186"/>
      <c r="L22" s="284"/>
      <c r="M22" s="284" t="s">
        <v>50</v>
      </c>
      <c r="N22" s="284" t="s">
        <v>50</v>
      </c>
      <c r="O22" s="186"/>
    </row>
    <row r="23" spans="1:21" s="285" customFormat="1" ht="43.5">
      <c r="A23" s="186">
        <v>10</v>
      </c>
      <c r="B23" s="186">
        <v>4</v>
      </c>
      <c r="C23" s="283" t="s">
        <v>58</v>
      </c>
      <c r="D23" s="283" t="s">
        <v>4109</v>
      </c>
      <c r="E23" s="283" t="s">
        <v>4110</v>
      </c>
      <c r="F23" s="186" t="s">
        <v>3128</v>
      </c>
      <c r="G23" s="186" t="s">
        <v>57</v>
      </c>
      <c r="H23" s="186" t="s">
        <v>556</v>
      </c>
      <c r="I23" s="186" t="s">
        <v>2022</v>
      </c>
      <c r="J23" s="186"/>
      <c r="K23" s="186"/>
      <c r="L23" s="284"/>
      <c r="M23" s="284" t="s">
        <v>50</v>
      </c>
      <c r="N23" s="284" t="s">
        <v>50</v>
      </c>
      <c r="O23" s="186"/>
    </row>
    <row r="24" spans="1:21" s="285" customFormat="1" ht="43.5">
      <c r="A24" s="186">
        <v>11</v>
      </c>
      <c r="B24" s="186">
        <v>4</v>
      </c>
      <c r="C24" s="283" t="s">
        <v>58</v>
      </c>
      <c r="D24" s="283" t="s">
        <v>108</v>
      </c>
      <c r="E24" s="283" t="s">
        <v>4111</v>
      </c>
      <c r="F24" s="186" t="s">
        <v>3128</v>
      </c>
      <c r="G24" s="186" t="s">
        <v>57</v>
      </c>
      <c r="H24" s="186" t="s">
        <v>556</v>
      </c>
      <c r="I24" s="186" t="s">
        <v>2022</v>
      </c>
      <c r="J24" s="186"/>
      <c r="K24" s="186"/>
      <c r="L24" s="284"/>
      <c r="M24" s="284" t="s">
        <v>50</v>
      </c>
      <c r="N24" s="284" t="s">
        <v>50</v>
      </c>
      <c r="O24" s="186"/>
    </row>
    <row r="25" spans="1:21" s="285" customFormat="1" ht="43.5">
      <c r="A25" s="186">
        <v>12</v>
      </c>
      <c r="B25" s="186">
        <v>4</v>
      </c>
      <c r="C25" s="283" t="s">
        <v>45</v>
      </c>
      <c r="D25" s="283" t="s">
        <v>3995</v>
      </c>
      <c r="E25" s="283" t="s">
        <v>4112</v>
      </c>
      <c r="F25" s="186" t="s">
        <v>3128</v>
      </c>
      <c r="G25" s="186" t="s">
        <v>57</v>
      </c>
      <c r="H25" s="186" t="s">
        <v>556</v>
      </c>
      <c r="I25" s="186" t="s">
        <v>2022</v>
      </c>
      <c r="J25" s="186"/>
      <c r="K25" s="186"/>
      <c r="L25" s="284"/>
      <c r="M25" s="284" t="s">
        <v>50</v>
      </c>
      <c r="N25" s="284" t="s">
        <v>50</v>
      </c>
      <c r="O25" s="186"/>
    </row>
    <row r="26" spans="1:21" s="285" customFormat="1" ht="43.5">
      <c r="A26" s="186">
        <v>13</v>
      </c>
      <c r="B26" s="186">
        <v>4</v>
      </c>
      <c r="C26" s="283" t="s">
        <v>58</v>
      </c>
      <c r="D26" s="283" t="s">
        <v>3790</v>
      </c>
      <c r="E26" s="283" t="s">
        <v>4113</v>
      </c>
      <c r="F26" s="186" t="s">
        <v>3128</v>
      </c>
      <c r="G26" s="186" t="s">
        <v>57</v>
      </c>
      <c r="H26" s="186" t="s">
        <v>556</v>
      </c>
      <c r="I26" s="186" t="s">
        <v>2022</v>
      </c>
      <c r="J26" s="186"/>
      <c r="K26" s="186"/>
      <c r="L26" s="284"/>
      <c r="M26" s="284" t="s">
        <v>50</v>
      </c>
      <c r="N26" s="284" t="s">
        <v>50</v>
      </c>
      <c r="O26" s="186"/>
    </row>
    <row r="27" spans="1:21" s="285" customFormat="1" ht="43.5">
      <c r="A27" s="186">
        <v>14</v>
      </c>
      <c r="B27" s="186">
        <v>4</v>
      </c>
      <c r="C27" s="283" t="s">
        <v>45</v>
      </c>
      <c r="D27" s="283" t="s">
        <v>4114</v>
      </c>
      <c r="E27" s="283" t="s">
        <v>3162</v>
      </c>
      <c r="F27" s="186" t="s">
        <v>3128</v>
      </c>
      <c r="G27" s="186" t="s">
        <v>57</v>
      </c>
      <c r="H27" s="186" t="s">
        <v>560</v>
      </c>
      <c r="I27" s="186" t="s">
        <v>4115</v>
      </c>
      <c r="J27" s="186"/>
      <c r="K27" s="186"/>
      <c r="L27" s="284"/>
      <c r="M27" s="284" t="s">
        <v>50</v>
      </c>
      <c r="N27" s="284" t="s">
        <v>50</v>
      </c>
      <c r="O27" s="186"/>
    </row>
    <row r="28" spans="1:21" s="285" customFormat="1" ht="43.5">
      <c r="A28" s="186">
        <v>15</v>
      </c>
      <c r="B28" s="186">
        <v>4</v>
      </c>
      <c r="C28" s="283" t="s">
        <v>45</v>
      </c>
      <c r="D28" s="283" t="s">
        <v>4116</v>
      </c>
      <c r="E28" s="283" t="s">
        <v>4117</v>
      </c>
      <c r="F28" s="186" t="s">
        <v>3128</v>
      </c>
      <c r="G28" s="186" t="s">
        <v>57</v>
      </c>
      <c r="H28" s="186" t="s">
        <v>560</v>
      </c>
      <c r="I28" s="186" t="s">
        <v>4115</v>
      </c>
      <c r="J28" s="186"/>
      <c r="K28" s="186"/>
      <c r="L28" s="284"/>
      <c r="M28" s="284" t="s">
        <v>50</v>
      </c>
      <c r="N28" s="284" t="s">
        <v>50</v>
      </c>
      <c r="O28" s="186"/>
    </row>
    <row r="29" spans="1:21" s="285" customFormat="1" ht="43.5">
      <c r="A29" s="186">
        <v>16</v>
      </c>
      <c r="B29" s="186">
        <v>4</v>
      </c>
      <c r="C29" s="283" t="s">
        <v>45</v>
      </c>
      <c r="D29" s="283" t="s">
        <v>91</v>
      </c>
      <c r="E29" s="283" t="s">
        <v>4118</v>
      </c>
      <c r="F29" s="186" t="s">
        <v>3128</v>
      </c>
      <c r="G29" s="186" t="s">
        <v>57</v>
      </c>
      <c r="H29" s="186" t="s">
        <v>560</v>
      </c>
      <c r="I29" s="186" t="s">
        <v>4115</v>
      </c>
      <c r="J29" s="186"/>
      <c r="K29" s="186"/>
      <c r="L29" s="284"/>
      <c r="M29" s="284" t="s">
        <v>50</v>
      </c>
      <c r="N29" s="284" t="s">
        <v>50</v>
      </c>
      <c r="O29" s="186"/>
    </row>
    <row r="30" spans="1:21" s="285" customFormat="1" ht="43.5">
      <c r="A30" s="186">
        <v>17</v>
      </c>
      <c r="B30" s="186">
        <v>4</v>
      </c>
      <c r="C30" s="283" t="s">
        <v>58</v>
      </c>
      <c r="D30" s="283" t="s">
        <v>4119</v>
      </c>
      <c r="E30" s="283" t="s">
        <v>4120</v>
      </c>
      <c r="F30" s="186" t="s">
        <v>3128</v>
      </c>
      <c r="G30" s="186" t="s">
        <v>57</v>
      </c>
      <c r="H30" s="186" t="s">
        <v>560</v>
      </c>
      <c r="I30" s="186" t="s">
        <v>4115</v>
      </c>
      <c r="J30" s="186"/>
      <c r="K30" s="186"/>
      <c r="L30" s="284"/>
      <c r="M30" s="284" t="s">
        <v>50</v>
      </c>
      <c r="N30" s="284" t="s">
        <v>50</v>
      </c>
      <c r="O30" s="186"/>
    </row>
    <row r="31" spans="1:21" s="285" customFormat="1" ht="43.5">
      <c r="A31" s="186">
        <v>18</v>
      </c>
      <c r="B31" s="186">
        <v>4</v>
      </c>
      <c r="C31" s="283" t="s">
        <v>58</v>
      </c>
      <c r="D31" s="283" t="s">
        <v>1399</v>
      </c>
      <c r="E31" s="283" t="s">
        <v>4121</v>
      </c>
      <c r="F31" s="186" t="s">
        <v>3128</v>
      </c>
      <c r="G31" s="186" t="s">
        <v>57</v>
      </c>
      <c r="H31" s="186" t="s">
        <v>560</v>
      </c>
      <c r="I31" s="186" t="s">
        <v>4115</v>
      </c>
      <c r="J31" s="186"/>
      <c r="K31" s="186"/>
      <c r="L31" s="284"/>
      <c r="M31" s="284" t="s">
        <v>50</v>
      </c>
      <c r="N31" s="284" t="s">
        <v>50</v>
      </c>
      <c r="O31" s="186"/>
    </row>
    <row r="32" spans="1:21" s="285" customFormat="1" ht="43.5">
      <c r="A32" s="186">
        <v>19</v>
      </c>
      <c r="B32" s="186">
        <v>4</v>
      </c>
      <c r="C32" s="283" t="s">
        <v>45</v>
      </c>
      <c r="D32" s="283" t="s">
        <v>320</v>
      </c>
      <c r="E32" s="283" t="s">
        <v>4122</v>
      </c>
      <c r="F32" s="186" t="s">
        <v>3128</v>
      </c>
      <c r="G32" s="186" t="s">
        <v>57</v>
      </c>
      <c r="H32" s="186" t="s">
        <v>563</v>
      </c>
      <c r="I32" s="186" t="s">
        <v>4123</v>
      </c>
      <c r="J32" s="186"/>
      <c r="K32" s="186"/>
      <c r="L32" s="284"/>
      <c r="M32" s="284" t="s">
        <v>50</v>
      </c>
      <c r="N32" s="284" t="s">
        <v>50</v>
      </c>
      <c r="O32" s="186"/>
    </row>
    <row r="33" spans="1:18" s="285" customFormat="1" ht="43.5">
      <c r="A33" s="186">
        <v>20</v>
      </c>
      <c r="B33" s="186">
        <v>4</v>
      </c>
      <c r="C33" s="283" t="s">
        <v>58</v>
      </c>
      <c r="D33" s="283" t="s">
        <v>4124</v>
      </c>
      <c r="E33" s="283" t="s">
        <v>4125</v>
      </c>
      <c r="F33" s="186" t="s">
        <v>3128</v>
      </c>
      <c r="G33" s="186" t="s">
        <v>57</v>
      </c>
      <c r="H33" s="186" t="s">
        <v>563</v>
      </c>
      <c r="I33" s="186" t="s">
        <v>4123</v>
      </c>
      <c r="J33" s="186"/>
      <c r="K33" s="186"/>
      <c r="L33" s="284"/>
      <c r="M33" s="284" t="s">
        <v>50</v>
      </c>
      <c r="N33" s="284" t="s">
        <v>50</v>
      </c>
      <c r="O33" s="186"/>
    </row>
    <row r="34" spans="1:18" s="285" customFormat="1" ht="43.5">
      <c r="A34" s="186">
        <v>21</v>
      </c>
      <c r="B34" s="186">
        <v>4</v>
      </c>
      <c r="C34" s="283" t="s">
        <v>58</v>
      </c>
      <c r="D34" s="283" t="s">
        <v>4126</v>
      </c>
      <c r="E34" s="283" t="s">
        <v>4127</v>
      </c>
      <c r="F34" s="186" t="s">
        <v>3128</v>
      </c>
      <c r="G34" s="186" t="s">
        <v>57</v>
      </c>
      <c r="H34" s="186" t="s">
        <v>563</v>
      </c>
      <c r="I34" s="186" t="s">
        <v>4123</v>
      </c>
      <c r="J34" s="186"/>
      <c r="K34" s="186"/>
      <c r="L34" s="284"/>
      <c r="M34" s="284" t="s">
        <v>50</v>
      </c>
      <c r="N34" s="284" t="s">
        <v>50</v>
      </c>
      <c r="O34" s="186"/>
    </row>
    <row r="35" spans="1:18" s="285" customFormat="1" ht="43.5">
      <c r="A35" s="186">
        <v>22</v>
      </c>
      <c r="B35" s="186">
        <v>4</v>
      </c>
      <c r="C35" s="283" t="s">
        <v>58</v>
      </c>
      <c r="D35" s="283" t="s">
        <v>4128</v>
      </c>
      <c r="E35" s="283" t="s">
        <v>4129</v>
      </c>
      <c r="F35" s="186" t="s">
        <v>3128</v>
      </c>
      <c r="G35" s="186" t="s">
        <v>57</v>
      </c>
      <c r="H35" s="186" t="s">
        <v>4130</v>
      </c>
      <c r="I35" s="186" t="s">
        <v>4131</v>
      </c>
      <c r="J35" s="186"/>
      <c r="K35" s="186"/>
      <c r="L35" s="284"/>
      <c r="M35" s="284" t="s">
        <v>50</v>
      </c>
      <c r="N35" s="284" t="s">
        <v>50</v>
      </c>
      <c r="O35" s="186"/>
    </row>
    <row r="36" spans="1:18" s="285" customFormat="1" ht="43.5">
      <c r="A36" s="186">
        <v>23</v>
      </c>
      <c r="B36" s="186">
        <v>4</v>
      </c>
      <c r="C36" s="283" t="s">
        <v>58</v>
      </c>
      <c r="D36" s="283" t="s">
        <v>4132</v>
      </c>
      <c r="E36" s="283" t="s">
        <v>4133</v>
      </c>
      <c r="F36" s="186" t="s">
        <v>3128</v>
      </c>
      <c r="G36" s="186" t="s">
        <v>57</v>
      </c>
      <c r="H36" s="186" t="s">
        <v>4130</v>
      </c>
      <c r="I36" s="186" t="s">
        <v>4131</v>
      </c>
      <c r="J36" s="186"/>
      <c r="K36" s="186"/>
      <c r="L36" s="186"/>
      <c r="M36" s="284" t="s">
        <v>50</v>
      </c>
      <c r="N36" s="284" t="s">
        <v>50</v>
      </c>
      <c r="O36" s="186"/>
    </row>
    <row r="37" spans="1:18" s="285" customFormat="1" ht="43.5">
      <c r="A37" s="186">
        <v>24</v>
      </c>
      <c r="B37" s="186">
        <v>4</v>
      </c>
      <c r="C37" s="283" t="s">
        <v>54</v>
      </c>
      <c r="D37" s="283" t="s">
        <v>919</v>
      </c>
      <c r="E37" s="283" t="s">
        <v>4134</v>
      </c>
      <c r="F37" s="186" t="s">
        <v>3128</v>
      </c>
      <c r="G37" s="186" t="s">
        <v>57</v>
      </c>
      <c r="H37" s="186" t="s">
        <v>4130</v>
      </c>
      <c r="I37" s="186" t="s">
        <v>4131</v>
      </c>
      <c r="J37" s="186"/>
      <c r="K37" s="186"/>
      <c r="L37" s="186"/>
      <c r="M37" s="284" t="s">
        <v>50</v>
      </c>
      <c r="N37" s="284" t="s">
        <v>50</v>
      </c>
      <c r="O37" s="186"/>
    </row>
    <row r="38" spans="1:18" s="285" customFormat="1" ht="43.5">
      <c r="A38" s="186">
        <v>25</v>
      </c>
      <c r="B38" s="186">
        <v>4</v>
      </c>
      <c r="C38" s="283" t="s">
        <v>54</v>
      </c>
      <c r="D38" s="283" t="s">
        <v>4135</v>
      </c>
      <c r="E38" s="283" t="s">
        <v>2829</v>
      </c>
      <c r="F38" s="186" t="s">
        <v>3128</v>
      </c>
      <c r="G38" s="186" t="s">
        <v>57</v>
      </c>
      <c r="H38" s="186" t="s">
        <v>540</v>
      </c>
      <c r="I38" s="186" t="s">
        <v>4136</v>
      </c>
      <c r="J38" s="186"/>
      <c r="K38" s="186"/>
      <c r="L38" s="186"/>
      <c r="M38" s="284" t="s">
        <v>50</v>
      </c>
      <c r="N38" s="284" t="s">
        <v>50</v>
      </c>
      <c r="O38" s="186"/>
    </row>
    <row r="39" spans="1:18" s="285" customFormat="1" ht="43.5">
      <c r="A39" s="186">
        <v>26</v>
      </c>
      <c r="B39" s="186">
        <v>4</v>
      </c>
      <c r="C39" s="283" t="s">
        <v>54</v>
      </c>
      <c r="D39" s="283" t="s">
        <v>1020</v>
      </c>
      <c r="E39" s="283" t="s">
        <v>4137</v>
      </c>
      <c r="F39" s="186" t="s">
        <v>3128</v>
      </c>
      <c r="G39" s="186" t="s">
        <v>57</v>
      </c>
      <c r="H39" s="186" t="s">
        <v>540</v>
      </c>
      <c r="I39" s="186" t="s">
        <v>4136</v>
      </c>
      <c r="J39" s="186"/>
      <c r="K39" s="186"/>
      <c r="L39" s="186"/>
      <c r="M39" s="284" t="s">
        <v>50</v>
      </c>
      <c r="N39" s="284" t="s">
        <v>50</v>
      </c>
      <c r="O39" s="186"/>
    </row>
    <row r="40" spans="1:18" s="285" customFormat="1" ht="43.5">
      <c r="A40" s="186">
        <v>27</v>
      </c>
      <c r="B40" s="186">
        <v>4</v>
      </c>
      <c r="C40" s="283" t="s">
        <v>45</v>
      </c>
      <c r="D40" s="283" t="s">
        <v>4138</v>
      </c>
      <c r="E40" s="283" t="s">
        <v>4139</v>
      </c>
      <c r="F40" s="186" t="s">
        <v>3128</v>
      </c>
      <c r="G40" s="186" t="s">
        <v>57</v>
      </c>
      <c r="H40" s="186" t="s">
        <v>540</v>
      </c>
      <c r="I40" s="186" t="s">
        <v>4136</v>
      </c>
      <c r="J40" s="186"/>
      <c r="K40" s="186"/>
      <c r="L40" s="186"/>
      <c r="M40" s="284" t="s">
        <v>50</v>
      </c>
      <c r="N40" s="284" t="s">
        <v>50</v>
      </c>
      <c r="O40" s="186"/>
    </row>
    <row r="41" spans="1:18" s="285" customFormat="1" ht="43.5">
      <c r="A41" s="186">
        <v>28</v>
      </c>
      <c r="B41" s="186">
        <v>4</v>
      </c>
      <c r="C41" s="283" t="s">
        <v>58</v>
      </c>
      <c r="D41" s="283" t="s">
        <v>2509</v>
      </c>
      <c r="E41" s="283" t="s">
        <v>4140</v>
      </c>
      <c r="F41" s="186" t="s">
        <v>3128</v>
      </c>
      <c r="G41" s="186" t="s">
        <v>57</v>
      </c>
      <c r="H41" s="186" t="s">
        <v>540</v>
      </c>
      <c r="I41" s="186" t="s">
        <v>4136</v>
      </c>
      <c r="J41" s="186"/>
      <c r="K41" s="186"/>
      <c r="L41" s="284"/>
      <c r="M41" s="284" t="s">
        <v>50</v>
      </c>
      <c r="N41" s="284" t="s">
        <v>50</v>
      </c>
      <c r="O41" s="186"/>
      <c r="Q41" s="286"/>
    </row>
    <row r="42" spans="1:18" s="285" customFormat="1" ht="43.5">
      <c r="A42" s="186">
        <v>29</v>
      </c>
      <c r="B42" s="186">
        <v>4</v>
      </c>
      <c r="C42" s="283" t="s">
        <v>58</v>
      </c>
      <c r="D42" s="283" t="s">
        <v>1020</v>
      </c>
      <c r="E42" s="283" t="s">
        <v>3185</v>
      </c>
      <c r="F42" s="186" t="s">
        <v>3128</v>
      </c>
      <c r="G42" s="186" t="s">
        <v>57</v>
      </c>
      <c r="H42" s="186" t="s">
        <v>540</v>
      </c>
      <c r="I42" s="186" t="s">
        <v>4136</v>
      </c>
      <c r="J42" s="186"/>
      <c r="K42" s="186"/>
      <c r="L42" s="284"/>
      <c r="M42" s="284" t="s">
        <v>50</v>
      </c>
      <c r="N42" s="284" t="s">
        <v>50</v>
      </c>
      <c r="O42" s="186"/>
      <c r="Q42" s="286"/>
    </row>
    <row r="43" spans="1:18" s="285" customFormat="1" ht="43.5">
      <c r="A43" s="186">
        <v>30</v>
      </c>
      <c r="B43" s="186">
        <v>4</v>
      </c>
      <c r="C43" s="283" t="s">
        <v>54</v>
      </c>
      <c r="D43" s="283" t="s">
        <v>266</v>
      </c>
      <c r="E43" s="283" t="s">
        <v>4141</v>
      </c>
      <c r="F43" s="186" t="s">
        <v>3128</v>
      </c>
      <c r="G43" s="186" t="s">
        <v>57</v>
      </c>
      <c r="H43" s="186" t="s">
        <v>540</v>
      </c>
      <c r="I43" s="186" t="s">
        <v>4136</v>
      </c>
      <c r="J43" s="186"/>
      <c r="K43" s="186"/>
      <c r="L43" s="284"/>
      <c r="M43" s="284" t="s">
        <v>50</v>
      </c>
      <c r="N43" s="284" t="s">
        <v>50</v>
      </c>
      <c r="O43" s="186"/>
      <c r="Q43" s="286"/>
    </row>
    <row r="44" spans="1:18" s="285" customFormat="1" ht="43.5">
      <c r="A44" s="186">
        <v>31</v>
      </c>
      <c r="B44" s="186">
        <v>4</v>
      </c>
      <c r="C44" s="283" t="s">
        <v>54</v>
      </c>
      <c r="D44" s="283" t="s">
        <v>1280</v>
      </c>
      <c r="E44" s="414" t="s">
        <v>1975</v>
      </c>
      <c r="F44" s="186" t="s">
        <v>3128</v>
      </c>
      <c r="G44" s="186" t="s">
        <v>57</v>
      </c>
      <c r="H44" s="186" t="s">
        <v>540</v>
      </c>
      <c r="I44" s="186" t="s">
        <v>4136</v>
      </c>
      <c r="J44" s="186"/>
      <c r="K44" s="186"/>
      <c r="L44" s="283"/>
      <c r="M44" s="284" t="s">
        <v>50</v>
      </c>
      <c r="N44" s="284" t="s">
        <v>50</v>
      </c>
      <c r="O44" s="414"/>
    </row>
    <row r="45" spans="1:18" s="348" customFormat="1" ht="65.25">
      <c r="A45" s="159">
        <v>32</v>
      </c>
      <c r="B45" s="159">
        <v>4</v>
      </c>
      <c r="C45" s="345" t="s">
        <v>45</v>
      </c>
      <c r="D45" s="345" t="s">
        <v>4142</v>
      </c>
      <c r="E45" s="355" t="s">
        <v>4143</v>
      </c>
      <c r="F45" s="159" t="s">
        <v>3128</v>
      </c>
      <c r="G45" s="159" t="s">
        <v>57</v>
      </c>
      <c r="H45" s="159" t="s">
        <v>572</v>
      </c>
      <c r="I45" s="159" t="s">
        <v>4144</v>
      </c>
      <c r="J45" s="159"/>
      <c r="K45" s="159"/>
      <c r="L45" s="345"/>
      <c r="M45" s="346" t="s">
        <v>50</v>
      </c>
      <c r="N45" s="346" t="s">
        <v>50</v>
      </c>
      <c r="O45" s="355"/>
      <c r="R45" s="348" t="s">
        <v>4952</v>
      </c>
    </row>
    <row r="46" spans="1:18" s="348" customFormat="1" ht="65.25">
      <c r="A46" s="159">
        <v>33</v>
      </c>
      <c r="B46" s="159">
        <v>4</v>
      </c>
      <c r="C46" s="345" t="s">
        <v>54</v>
      </c>
      <c r="D46" s="345" t="s">
        <v>2896</v>
      </c>
      <c r="E46" s="355" t="s">
        <v>4253</v>
      </c>
      <c r="F46" s="159" t="s">
        <v>3128</v>
      </c>
      <c r="G46" s="159" t="s">
        <v>57</v>
      </c>
      <c r="H46" s="159" t="s">
        <v>572</v>
      </c>
      <c r="I46" s="159" t="s">
        <v>4144</v>
      </c>
      <c r="J46" s="159"/>
      <c r="K46" s="159"/>
      <c r="L46" s="159"/>
      <c r="M46" s="346" t="s">
        <v>50</v>
      </c>
      <c r="N46" s="346" t="s">
        <v>50</v>
      </c>
      <c r="O46" s="159"/>
      <c r="R46" s="348" t="s">
        <v>4952</v>
      </c>
    </row>
    <row r="47" spans="1:18" s="348" customFormat="1" ht="65.25">
      <c r="A47" s="159">
        <v>34</v>
      </c>
      <c r="B47" s="159">
        <v>4</v>
      </c>
      <c r="C47" s="345" t="s">
        <v>58</v>
      </c>
      <c r="D47" s="345" t="s">
        <v>4145</v>
      </c>
      <c r="E47" s="355" t="s">
        <v>4146</v>
      </c>
      <c r="F47" s="159" t="s">
        <v>3128</v>
      </c>
      <c r="G47" s="159" t="s">
        <v>57</v>
      </c>
      <c r="H47" s="159" t="s">
        <v>572</v>
      </c>
      <c r="I47" s="159" t="s">
        <v>4144</v>
      </c>
      <c r="J47" s="159"/>
      <c r="K47" s="159"/>
      <c r="L47" s="159"/>
      <c r="M47" s="346" t="s">
        <v>50</v>
      </c>
      <c r="N47" s="346" t="s">
        <v>50</v>
      </c>
      <c r="O47" s="159"/>
      <c r="R47" s="348" t="s">
        <v>4952</v>
      </c>
    </row>
    <row r="48" spans="1:18" s="348" customFormat="1" ht="65.25">
      <c r="A48" s="159">
        <v>35</v>
      </c>
      <c r="B48" s="159">
        <v>4</v>
      </c>
      <c r="C48" s="345" t="s">
        <v>58</v>
      </c>
      <c r="D48" s="345" t="s">
        <v>4147</v>
      </c>
      <c r="E48" s="355" t="s">
        <v>4148</v>
      </c>
      <c r="F48" s="159" t="s">
        <v>3128</v>
      </c>
      <c r="G48" s="159" t="s">
        <v>57</v>
      </c>
      <c r="H48" s="159" t="s">
        <v>572</v>
      </c>
      <c r="I48" s="159" t="s">
        <v>4149</v>
      </c>
      <c r="J48" s="159" t="s">
        <v>4150</v>
      </c>
      <c r="K48" s="159"/>
      <c r="L48" s="159"/>
      <c r="M48" s="346" t="s">
        <v>50</v>
      </c>
      <c r="N48" s="346" t="s">
        <v>50</v>
      </c>
      <c r="O48" s="159"/>
      <c r="P48" s="348" t="s">
        <v>3798</v>
      </c>
      <c r="R48" s="348" t="s">
        <v>4952</v>
      </c>
    </row>
    <row r="49" spans="1:18" s="225" customFormat="1" ht="43.5">
      <c r="A49" s="204">
        <v>36</v>
      </c>
      <c r="B49" s="204">
        <v>4</v>
      </c>
      <c r="C49" s="294" t="s">
        <v>58</v>
      </c>
      <c r="D49" s="294" t="s">
        <v>4145</v>
      </c>
      <c r="E49" s="221" t="s">
        <v>4151</v>
      </c>
      <c r="F49" s="204" t="s">
        <v>3128</v>
      </c>
      <c r="G49" s="204" t="s">
        <v>57</v>
      </c>
      <c r="H49" s="204" t="s">
        <v>4152</v>
      </c>
      <c r="I49" s="204" t="s">
        <v>4153</v>
      </c>
      <c r="J49" s="204" t="s">
        <v>4913</v>
      </c>
      <c r="K49" s="204"/>
      <c r="L49" s="204"/>
      <c r="M49" s="295" t="s">
        <v>50</v>
      </c>
      <c r="N49" s="295" t="s">
        <v>50</v>
      </c>
      <c r="O49" s="204"/>
      <c r="P49" s="225" t="s">
        <v>1801</v>
      </c>
      <c r="Q49" s="296">
        <v>4000</v>
      </c>
    </row>
    <row r="50" spans="1:18" s="225" customFormat="1" ht="43.5">
      <c r="A50" s="204">
        <v>37</v>
      </c>
      <c r="B50" s="204">
        <v>4</v>
      </c>
      <c r="C50" s="294" t="s">
        <v>58</v>
      </c>
      <c r="D50" s="294" t="s">
        <v>4154</v>
      </c>
      <c r="E50" s="221" t="s">
        <v>2345</v>
      </c>
      <c r="F50" s="204" t="s">
        <v>3128</v>
      </c>
      <c r="G50" s="204" t="s">
        <v>57</v>
      </c>
      <c r="H50" s="204" t="s">
        <v>578</v>
      </c>
      <c r="I50" s="204" t="s">
        <v>4155</v>
      </c>
      <c r="J50" s="204" t="s">
        <v>5039</v>
      </c>
      <c r="K50" s="204"/>
      <c r="L50" s="204"/>
      <c r="M50" s="295" t="s">
        <v>50</v>
      </c>
      <c r="N50" s="295" t="s">
        <v>50</v>
      </c>
      <c r="O50" s="204"/>
      <c r="P50" s="225" t="s">
        <v>1801</v>
      </c>
      <c r="Q50" s="296">
        <v>4000</v>
      </c>
      <c r="R50" s="225" t="s">
        <v>4813</v>
      </c>
    </row>
    <row r="51" spans="1:18" s="225" customFormat="1" ht="43.5">
      <c r="A51" s="204">
        <v>38</v>
      </c>
      <c r="B51" s="204">
        <v>4</v>
      </c>
      <c r="C51" s="294" t="s">
        <v>58</v>
      </c>
      <c r="D51" s="294" t="s">
        <v>262</v>
      </c>
      <c r="E51" s="294" t="s">
        <v>4156</v>
      </c>
      <c r="F51" s="204" t="s">
        <v>3128</v>
      </c>
      <c r="G51" s="204" t="s">
        <v>57</v>
      </c>
      <c r="H51" s="204" t="s">
        <v>578</v>
      </c>
      <c r="I51" s="204" t="s">
        <v>4155</v>
      </c>
      <c r="J51" s="204" t="s">
        <v>5040</v>
      </c>
      <c r="K51" s="204"/>
      <c r="L51" s="204"/>
      <c r="M51" s="295" t="s">
        <v>50</v>
      </c>
      <c r="N51" s="295" t="s">
        <v>50</v>
      </c>
      <c r="O51" s="204"/>
      <c r="P51" s="225" t="s">
        <v>1801</v>
      </c>
      <c r="Q51" s="296">
        <v>4000</v>
      </c>
      <c r="R51" s="225" t="s">
        <v>4813</v>
      </c>
    </row>
    <row r="52" spans="1:18" s="225" customFormat="1" ht="43.5">
      <c r="A52" s="204">
        <v>39</v>
      </c>
      <c r="B52" s="204">
        <v>4</v>
      </c>
      <c r="C52" s="294" t="s">
        <v>45</v>
      </c>
      <c r="D52" s="294" t="s">
        <v>51</v>
      </c>
      <c r="E52" s="294" t="s">
        <v>4157</v>
      </c>
      <c r="F52" s="204" t="s">
        <v>3128</v>
      </c>
      <c r="G52" s="204" t="s">
        <v>57</v>
      </c>
      <c r="H52" s="204" t="s">
        <v>578</v>
      </c>
      <c r="I52" s="204" t="s">
        <v>4155</v>
      </c>
      <c r="J52" s="204" t="s">
        <v>5041</v>
      </c>
      <c r="K52" s="204"/>
      <c r="L52" s="204"/>
      <c r="M52" s="295" t="s">
        <v>50</v>
      </c>
      <c r="N52" s="295" t="s">
        <v>50</v>
      </c>
      <c r="O52" s="204"/>
      <c r="P52" s="225" t="s">
        <v>1801</v>
      </c>
      <c r="Q52" s="296">
        <v>4000</v>
      </c>
      <c r="R52" s="225" t="s">
        <v>4813</v>
      </c>
    </row>
    <row r="53" spans="1:18" s="225" customFormat="1" ht="43.5">
      <c r="A53" s="204">
        <v>40</v>
      </c>
      <c r="B53" s="204">
        <v>4</v>
      </c>
      <c r="C53" s="294" t="s">
        <v>58</v>
      </c>
      <c r="D53" s="294" t="s">
        <v>1674</v>
      </c>
      <c r="E53" s="294" t="s">
        <v>4158</v>
      </c>
      <c r="F53" s="204" t="s">
        <v>3128</v>
      </c>
      <c r="G53" s="204" t="s">
        <v>57</v>
      </c>
      <c r="H53" s="204" t="s">
        <v>578</v>
      </c>
      <c r="I53" s="204" t="s">
        <v>4155</v>
      </c>
      <c r="J53" s="204" t="s">
        <v>5042</v>
      </c>
      <c r="K53" s="204"/>
      <c r="L53" s="204"/>
      <c r="M53" s="295" t="s">
        <v>50</v>
      </c>
      <c r="N53" s="295" t="s">
        <v>50</v>
      </c>
      <c r="O53" s="204"/>
      <c r="P53" s="225" t="s">
        <v>1801</v>
      </c>
      <c r="Q53" s="296">
        <v>4000</v>
      </c>
      <c r="R53" s="225" t="s">
        <v>4813</v>
      </c>
    </row>
    <row r="54" spans="1:18" s="285" customFormat="1" ht="43.5">
      <c r="A54" s="186">
        <v>41</v>
      </c>
      <c r="B54" s="186">
        <v>4</v>
      </c>
      <c r="C54" s="283" t="s">
        <v>58</v>
      </c>
      <c r="D54" s="283" t="s">
        <v>4159</v>
      </c>
      <c r="E54" s="283" t="s">
        <v>4160</v>
      </c>
      <c r="F54" s="186" t="s">
        <v>3128</v>
      </c>
      <c r="G54" s="186" t="s">
        <v>57</v>
      </c>
      <c r="H54" s="186" t="s">
        <v>578</v>
      </c>
      <c r="I54" s="186" t="s">
        <v>4155</v>
      </c>
      <c r="J54" s="186"/>
      <c r="K54" s="186"/>
      <c r="L54" s="186"/>
      <c r="M54" s="284" t="s">
        <v>50</v>
      </c>
      <c r="N54" s="284" t="s">
        <v>50</v>
      </c>
      <c r="O54" s="186"/>
    </row>
    <row r="55" spans="1:18" s="285" customFormat="1" ht="43.5">
      <c r="A55" s="186">
        <v>42</v>
      </c>
      <c r="B55" s="186">
        <v>4</v>
      </c>
      <c r="C55" s="283" t="s">
        <v>58</v>
      </c>
      <c r="D55" s="283" t="s">
        <v>4161</v>
      </c>
      <c r="E55" s="283" t="s">
        <v>4162</v>
      </c>
      <c r="F55" s="186" t="s">
        <v>3128</v>
      </c>
      <c r="G55" s="186" t="s">
        <v>57</v>
      </c>
      <c r="H55" s="186" t="s">
        <v>578</v>
      </c>
      <c r="I55" s="186" t="s">
        <v>4155</v>
      </c>
      <c r="J55" s="186"/>
      <c r="K55" s="186"/>
      <c r="L55" s="186"/>
      <c r="M55" s="284" t="s">
        <v>50</v>
      </c>
      <c r="N55" s="284" t="s">
        <v>50</v>
      </c>
      <c r="O55" s="186"/>
    </row>
    <row r="56" spans="1:18" s="285" customFormat="1" ht="43.5">
      <c r="A56" s="186">
        <v>43</v>
      </c>
      <c r="B56" s="186">
        <v>4</v>
      </c>
      <c r="C56" s="283" t="s">
        <v>45</v>
      </c>
      <c r="D56" s="283" t="s">
        <v>4163</v>
      </c>
      <c r="E56" s="283" t="s">
        <v>4164</v>
      </c>
      <c r="F56" s="186" t="s">
        <v>3128</v>
      </c>
      <c r="G56" s="186" t="s">
        <v>57</v>
      </c>
      <c r="H56" s="186" t="s">
        <v>578</v>
      </c>
      <c r="I56" s="186" t="s">
        <v>4155</v>
      </c>
      <c r="J56" s="186"/>
      <c r="K56" s="186"/>
      <c r="L56" s="186"/>
      <c r="M56" s="284" t="s">
        <v>50</v>
      </c>
      <c r="N56" s="284" t="s">
        <v>50</v>
      </c>
      <c r="O56" s="186"/>
    </row>
    <row r="57" spans="1:18" s="285" customFormat="1" ht="43.5">
      <c r="A57" s="186">
        <v>44</v>
      </c>
      <c r="B57" s="186">
        <v>4</v>
      </c>
      <c r="C57" s="283" t="s">
        <v>58</v>
      </c>
      <c r="D57" s="283" t="s">
        <v>4165</v>
      </c>
      <c r="E57" s="283" t="s">
        <v>4166</v>
      </c>
      <c r="F57" s="186" t="s">
        <v>3128</v>
      </c>
      <c r="G57" s="186" t="s">
        <v>57</v>
      </c>
      <c r="H57" s="186" t="s">
        <v>578</v>
      </c>
      <c r="I57" s="186" t="s">
        <v>4155</v>
      </c>
      <c r="J57" s="186"/>
      <c r="K57" s="186"/>
      <c r="L57" s="186"/>
      <c r="M57" s="284" t="s">
        <v>50</v>
      </c>
      <c r="N57" s="284" t="s">
        <v>50</v>
      </c>
      <c r="O57" s="186"/>
    </row>
    <row r="58" spans="1:18" s="285" customFormat="1" ht="43.5">
      <c r="A58" s="186">
        <v>45</v>
      </c>
      <c r="B58" s="186">
        <v>4</v>
      </c>
      <c r="C58" s="283" t="s">
        <v>58</v>
      </c>
      <c r="D58" s="283" t="s">
        <v>4161</v>
      </c>
      <c r="E58" s="283" t="s">
        <v>4167</v>
      </c>
      <c r="F58" s="186" t="s">
        <v>3128</v>
      </c>
      <c r="G58" s="186" t="s">
        <v>57</v>
      </c>
      <c r="H58" s="186" t="s">
        <v>578</v>
      </c>
      <c r="I58" s="186" t="s">
        <v>4155</v>
      </c>
      <c r="J58" s="186"/>
      <c r="K58" s="186"/>
      <c r="L58" s="186"/>
      <c r="M58" s="284" t="s">
        <v>50</v>
      </c>
      <c r="N58" s="284" t="s">
        <v>50</v>
      </c>
      <c r="O58" s="186"/>
    </row>
    <row r="59" spans="1:18" s="285" customFormat="1" ht="65.25">
      <c r="A59" s="186">
        <v>46</v>
      </c>
      <c r="B59" s="186">
        <v>4</v>
      </c>
      <c r="C59" s="283" t="s">
        <v>58</v>
      </c>
      <c r="D59" s="283" t="s">
        <v>1491</v>
      </c>
      <c r="E59" s="283" t="s">
        <v>4168</v>
      </c>
      <c r="F59" s="186" t="s">
        <v>3128</v>
      </c>
      <c r="G59" s="186" t="s">
        <v>57</v>
      </c>
      <c r="H59" s="186" t="s">
        <v>4169</v>
      </c>
      <c r="I59" s="186" t="s">
        <v>4170</v>
      </c>
      <c r="J59" s="186"/>
      <c r="K59" s="186"/>
      <c r="L59" s="186"/>
      <c r="M59" s="284" t="s">
        <v>50</v>
      </c>
      <c r="N59" s="284" t="s">
        <v>50</v>
      </c>
      <c r="O59" s="186"/>
    </row>
    <row r="60" spans="1:18" s="285" customFormat="1" ht="41.25" customHeight="1">
      <c r="A60" s="186">
        <v>47</v>
      </c>
      <c r="B60" s="186">
        <v>4</v>
      </c>
      <c r="C60" s="283" t="s">
        <v>58</v>
      </c>
      <c r="D60" s="283" t="s">
        <v>4171</v>
      </c>
      <c r="E60" s="283" t="s">
        <v>4172</v>
      </c>
      <c r="F60" s="186" t="s">
        <v>3128</v>
      </c>
      <c r="G60" s="186" t="s">
        <v>57</v>
      </c>
      <c r="H60" s="186" t="s">
        <v>4173</v>
      </c>
      <c r="I60" s="186" t="s">
        <v>4174</v>
      </c>
      <c r="J60" s="186"/>
      <c r="K60" s="186"/>
      <c r="L60" s="186"/>
      <c r="M60" s="284" t="s">
        <v>50</v>
      </c>
      <c r="N60" s="284" t="s">
        <v>50</v>
      </c>
      <c r="O60" s="186"/>
    </row>
    <row r="61" spans="1:18" s="285" customFormat="1" ht="43.5">
      <c r="A61" s="186">
        <v>48</v>
      </c>
      <c r="B61" s="186">
        <v>4</v>
      </c>
      <c r="C61" s="283" t="s">
        <v>58</v>
      </c>
      <c r="D61" s="283" t="s">
        <v>4175</v>
      </c>
      <c r="E61" s="283" t="s">
        <v>4176</v>
      </c>
      <c r="F61" s="186" t="s">
        <v>3128</v>
      </c>
      <c r="G61" s="186" t="s">
        <v>57</v>
      </c>
      <c r="H61" s="186" t="s">
        <v>4177</v>
      </c>
      <c r="I61" s="186" t="s">
        <v>4178</v>
      </c>
      <c r="J61" s="186"/>
      <c r="K61" s="186"/>
      <c r="L61" s="186"/>
      <c r="M61" s="284" t="s">
        <v>50</v>
      </c>
      <c r="N61" s="284" t="s">
        <v>50</v>
      </c>
      <c r="O61" s="186"/>
    </row>
    <row r="62" spans="1:18" s="285" customFormat="1" ht="43.5">
      <c r="A62" s="186">
        <v>49</v>
      </c>
      <c r="B62" s="186">
        <v>4</v>
      </c>
      <c r="C62" s="283" t="s">
        <v>58</v>
      </c>
      <c r="D62" s="283" t="s">
        <v>4179</v>
      </c>
      <c r="E62" s="283" t="s">
        <v>4180</v>
      </c>
      <c r="F62" s="186" t="s">
        <v>3128</v>
      </c>
      <c r="G62" s="186" t="s">
        <v>57</v>
      </c>
      <c r="H62" s="186" t="s">
        <v>4177</v>
      </c>
      <c r="I62" s="186" t="s">
        <v>4178</v>
      </c>
      <c r="J62" s="186"/>
      <c r="K62" s="186"/>
      <c r="L62" s="186"/>
      <c r="M62" s="284" t="s">
        <v>50</v>
      </c>
      <c r="N62" s="284" t="s">
        <v>50</v>
      </c>
      <c r="O62" s="186"/>
    </row>
    <row r="63" spans="1:18" s="285" customFormat="1" ht="87">
      <c r="A63" s="186">
        <v>50</v>
      </c>
      <c r="B63" s="186">
        <v>4</v>
      </c>
      <c r="C63" s="283" t="s">
        <v>45</v>
      </c>
      <c r="D63" s="283" t="s">
        <v>4181</v>
      </c>
      <c r="E63" s="283" t="s">
        <v>524</v>
      </c>
      <c r="F63" s="186" t="s">
        <v>3128</v>
      </c>
      <c r="G63" s="186" t="s">
        <v>57</v>
      </c>
      <c r="H63" s="186" t="s">
        <v>129</v>
      </c>
      <c r="I63" s="186" t="s">
        <v>4184</v>
      </c>
      <c r="J63" s="186"/>
      <c r="K63" s="186"/>
      <c r="L63" s="186"/>
      <c r="M63" s="284" t="s">
        <v>50</v>
      </c>
      <c r="N63" s="284" t="s">
        <v>50</v>
      </c>
      <c r="O63" s="186"/>
      <c r="R63" s="285" t="s">
        <v>4985</v>
      </c>
    </row>
    <row r="64" spans="1:18" s="285" customFormat="1" ht="65.25">
      <c r="A64" s="186">
        <v>51</v>
      </c>
      <c r="B64" s="186">
        <v>4</v>
      </c>
      <c r="C64" s="283" t="s">
        <v>58</v>
      </c>
      <c r="D64" s="283" t="s">
        <v>4182</v>
      </c>
      <c r="E64" s="283" t="s">
        <v>4183</v>
      </c>
      <c r="F64" s="186" t="s">
        <v>3128</v>
      </c>
      <c r="G64" s="186" t="s">
        <v>57</v>
      </c>
      <c r="H64" s="186" t="s">
        <v>129</v>
      </c>
      <c r="I64" s="186" t="s">
        <v>4184</v>
      </c>
      <c r="J64" s="186"/>
      <c r="K64" s="186"/>
      <c r="L64" s="186"/>
      <c r="M64" s="284" t="s">
        <v>50</v>
      </c>
      <c r="N64" s="284" t="s">
        <v>50</v>
      </c>
      <c r="O64" s="186"/>
    </row>
    <row r="65" spans="1:18" s="285" customFormat="1" ht="65.25">
      <c r="A65" s="186">
        <v>52</v>
      </c>
      <c r="B65" s="186">
        <v>4</v>
      </c>
      <c r="C65" s="283" t="s">
        <v>58</v>
      </c>
      <c r="D65" s="283" t="s">
        <v>4185</v>
      </c>
      <c r="E65" s="283" t="s">
        <v>4186</v>
      </c>
      <c r="F65" s="186" t="s">
        <v>3128</v>
      </c>
      <c r="G65" s="186" t="s">
        <v>57</v>
      </c>
      <c r="H65" s="186" t="s">
        <v>129</v>
      </c>
      <c r="I65" s="186" t="s">
        <v>4184</v>
      </c>
      <c r="J65" s="186"/>
      <c r="K65" s="186"/>
      <c r="L65" s="186"/>
      <c r="M65" s="284" t="s">
        <v>50</v>
      </c>
      <c r="N65" s="284" t="s">
        <v>50</v>
      </c>
      <c r="O65" s="186"/>
    </row>
    <row r="66" spans="1:18" s="285" customFormat="1" ht="65.25">
      <c r="A66" s="186">
        <v>53</v>
      </c>
      <c r="B66" s="186">
        <v>4</v>
      </c>
      <c r="C66" s="283" t="s">
        <v>58</v>
      </c>
      <c r="D66" s="283" t="s">
        <v>4187</v>
      </c>
      <c r="E66" s="283" t="s">
        <v>4188</v>
      </c>
      <c r="F66" s="186" t="s">
        <v>3128</v>
      </c>
      <c r="G66" s="186" t="s">
        <v>57</v>
      </c>
      <c r="H66" s="186" t="s">
        <v>129</v>
      </c>
      <c r="I66" s="186" t="s">
        <v>4184</v>
      </c>
      <c r="J66" s="186"/>
      <c r="K66" s="186"/>
      <c r="L66" s="186"/>
      <c r="M66" s="284" t="s">
        <v>50</v>
      </c>
      <c r="N66" s="284" t="s">
        <v>50</v>
      </c>
      <c r="O66" s="186"/>
    </row>
    <row r="67" spans="1:18" s="285" customFormat="1" ht="65.25">
      <c r="A67" s="186">
        <v>54</v>
      </c>
      <c r="B67" s="186">
        <v>4</v>
      </c>
      <c r="C67" s="283" t="s">
        <v>58</v>
      </c>
      <c r="D67" s="283" t="s">
        <v>644</v>
      </c>
      <c r="E67" s="283" t="s">
        <v>4189</v>
      </c>
      <c r="F67" s="186" t="s">
        <v>3128</v>
      </c>
      <c r="G67" s="186" t="s">
        <v>57</v>
      </c>
      <c r="H67" s="186" t="s">
        <v>129</v>
      </c>
      <c r="I67" s="186" t="s">
        <v>4184</v>
      </c>
      <c r="J67" s="186"/>
      <c r="K67" s="186"/>
      <c r="L67" s="186"/>
      <c r="M67" s="284" t="s">
        <v>50</v>
      </c>
      <c r="N67" s="284" t="s">
        <v>50</v>
      </c>
      <c r="O67" s="186"/>
    </row>
    <row r="68" spans="1:18" s="285" customFormat="1" ht="42.75" customHeight="1">
      <c r="A68" s="186">
        <v>55</v>
      </c>
      <c r="B68" s="186">
        <v>4</v>
      </c>
      <c r="C68" s="283" t="s">
        <v>58</v>
      </c>
      <c r="D68" s="283" t="s">
        <v>4190</v>
      </c>
      <c r="E68" s="283" t="s">
        <v>4191</v>
      </c>
      <c r="F68" s="186" t="s">
        <v>3128</v>
      </c>
      <c r="G68" s="186" t="s">
        <v>57</v>
      </c>
      <c r="H68" s="186" t="s">
        <v>4192</v>
      </c>
      <c r="I68" s="186" t="s">
        <v>4193</v>
      </c>
      <c r="J68" s="186"/>
      <c r="K68" s="186"/>
      <c r="L68" s="186"/>
      <c r="M68" s="284" t="s">
        <v>50</v>
      </c>
      <c r="N68" s="284" t="s">
        <v>50</v>
      </c>
      <c r="O68" s="186"/>
    </row>
    <row r="69" spans="1:18" s="225" customFormat="1" ht="43.5">
      <c r="A69" s="204">
        <v>56</v>
      </c>
      <c r="B69" s="204">
        <v>4</v>
      </c>
      <c r="C69" s="294" t="s">
        <v>58</v>
      </c>
      <c r="D69" s="294" t="s">
        <v>427</v>
      </c>
      <c r="E69" s="294" t="s">
        <v>4194</v>
      </c>
      <c r="F69" s="204" t="s">
        <v>3128</v>
      </c>
      <c r="G69" s="204" t="s">
        <v>57</v>
      </c>
      <c r="H69" s="204" t="s">
        <v>4195</v>
      </c>
      <c r="I69" s="204" t="s">
        <v>4196</v>
      </c>
      <c r="J69" s="204" t="s">
        <v>5010</v>
      </c>
      <c r="K69" s="204"/>
      <c r="L69" s="204"/>
      <c r="M69" s="295" t="s">
        <v>50</v>
      </c>
      <c r="N69" s="295" t="s">
        <v>50</v>
      </c>
      <c r="O69" s="204"/>
      <c r="P69" s="225" t="s">
        <v>1801</v>
      </c>
      <c r="Q69" s="296">
        <v>4000</v>
      </c>
    </row>
    <row r="70" spans="1:18" s="225" customFormat="1" ht="43.5">
      <c r="A70" s="204">
        <v>57</v>
      </c>
      <c r="B70" s="204">
        <v>4</v>
      </c>
      <c r="C70" s="294" t="s">
        <v>54</v>
      </c>
      <c r="D70" s="294" t="s">
        <v>4197</v>
      </c>
      <c r="E70" s="294" t="s">
        <v>4198</v>
      </c>
      <c r="F70" s="204" t="s">
        <v>3128</v>
      </c>
      <c r="G70" s="204" t="s">
        <v>57</v>
      </c>
      <c r="H70" s="204" t="s">
        <v>586</v>
      </c>
      <c r="I70" s="204" t="s">
        <v>4199</v>
      </c>
      <c r="J70" s="204"/>
      <c r="K70" s="204"/>
      <c r="L70" s="204"/>
      <c r="M70" s="295" t="s">
        <v>50</v>
      </c>
      <c r="N70" s="295" t="s">
        <v>50</v>
      </c>
      <c r="O70" s="204"/>
      <c r="P70" s="225" t="s">
        <v>1801</v>
      </c>
      <c r="Q70" s="296">
        <v>4000</v>
      </c>
    </row>
    <row r="71" spans="1:18" s="225" customFormat="1" ht="43.5">
      <c r="A71" s="204">
        <v>58</v>
      </c>
      <c r="B71" s="204">
        <v>4</v>
      </c>
      <c r="C71" s="294" t="s">
        <v>45</v>
      </c>
      <c r="D71" s="294" t="s">
        <v>4200</v>
      </c>
      <c r="E71" s="294" t="s">
        <v>4201</v>
      </c>
      <c r="F71" s="204" t="s">
        <v>3128</v>
      </c>
      <c r="G71" s="204" t="s">
        <v>57</v>
      </c>
      <c r="H71" s="204" t="s">
        <v>586</v>
      </c>
      <c r="I71" s="204" t="s">
        <v>4199</v>
      </c>
      <c r="J71" s="204"/>
      <c r="K71" s="204"/>
      <c r="L71" s="204"/>
      <c r="M71" s="295" t="s">
        <v>50</v>
      </c>
      <c r="N71" s="295" t="s">
        <v>50</v>
      </c>
      <c r="O71" s="204"/>
      <c r="P71" s="225" t="s">
        <v>1801</v>
      </c>
      <c r="Q71" s="296">
        <v>4000</v>
      </c>
    </row>
    <row r="72" spans="1:18" s="225" customFormat="1" ht="43.5">
      <c r="A72" s="204">
        <v>59</v>
      </c>
      <c r="B72" s="204">
        <v>4</v>
      </c>
      <c r="C72" s="294" t="s">
        <v>54</v>
      </c>
      <c r="D72" s="294" t="s">
        <v>3758</v>
      </c>
      <c r="E72" s="294" t="s">
        <v>4202</v>
      </c>
      <c r="F72" s="204" t="s">
        <v>3128</v>
      </c>
      <c r="G72" s="204" t="s">
        <v>57</v>
      </c>
      <c r="H72" s="204" t="s">
        <v>586</v>
      </c>
      <c r="I72" s="204" t="s">
        <v>4199</v>
      </c>
      <c r="J72" s="204" t="s">
        <v>4829</v>
      </c>
      <c r="K72" s="204"/>
      <c r="L72" s="204"/>
      <c r="M72" s="295" t="s">
        <v>50</v>
      </c>
      <c r="N72" s="295" t="s">
        <v>50</v>
      </c>
      <c r="O72" s="204"/>
      <c r="P72" s="225" t="s">
        <v>1801</v>
      </c>
      <c r="Q72" s="296">
        <v>4000</v>
      </c>
    </row>
    <row r="73" spans="1:18" s="285" customFormat="1" ht="43.5">
      <c r="A73" s="186">
        <v>60</v>
      </c>
      <c r="B73" s="186">
        <v>4</v>
      </c>
      <c r="C73" s="283" t="s">
        <v>45</v>
      </c>
      <c r="D73" s="283" t="s">
        <v>4203</v>
      </c>
      <c r="E73" s="283" t="s">
        <v>4204</v>
      </c>
      <c r="F73" s="186" t="s">
        <v>3128</v>
      </c>
      <c r="G73" s="186" t="s">
        <v>57</v>
      </c>
      <c r="H73" s="186" t="s">
        <v>586</v>
      </c>
      <c r="I73" s="186" t="s">
        <v>4199</v>
      </c>
      <c r="J73" s="186"/>
      <c r="K73" s="186"/>
      <c r="L73" s="186"/>
      <c r="M73" s="284" t="s">
        <v>50</v>
      </c>
      <c r="N73" s="284" t="s">
        <v>50</v>
      </c>
      <c r="O73" s="186"/>
    </row>
    <row r="74" spans="1:18" s="225" customFormat="1" ht="42" customHeight="1">
      <c r="A74" s="204">
        <v>61</v>
      </c>
      <c r="B74" s="204">
        <v>6</v>
      </c>
      <c r="C74" s="294" t="s">
        <v>58</v>
      </c>
      <c r="D74" s="294" t="s">
        <v>4205</v>
      </c>
      <c r="E74" s="294" t="s">
        <v>4206</v>
      </c>
      <c r="F74" s="204" t="s">
        <v>4207</v>
      </c>
      <c r="G74" s="204" t="s">
        <v>57</v>
      </c>
      <c r="H74" s="204" t="s">
        <v>663</v>
      </c>
      <c r="I74" s="204"/>
      <c r="J74" s="204" t="s">
        <v>4208</v>
      </c>
      <c r="K74" s="204"/>
      <c r="L74" s="204"/>
      <c r="M74" s="295" t="s">
        <v>50</v>
      </c>
      <c r="N74" s="295" t="s">
        <v>50</v>
      </c>
      <c r="O74" s="204"/>
      <c r="P74" s="225" t="s">
        <v>1801</v>
      </c>
      <c r="Q74" s="296">
        <v>4000</v>
      </c>
      <c r="R74" s="225" t="s">
        <v>4928</v>
      </c>
    </row>
    <row r="75" spans="1:18" s="225" customFormat="1" ht="43.5">
      <c r="A75" s="204">
        <v>62</v>
      </c>
      <c r="B75" s="204">
        <v>6</v>
      </c>
      <c r="C75" s="294" t="s">
        <v>58</v>
      </c>
      <c r="D75" s="294" t="s">
        <v>3773</v>
      </c>
      <c r="E75" s="294" t="s">
        <v>4209</v>
      </c>
      <c r="F75" s="204" t="s">
        <v>4207</v>
      </c>
      <c r="G75" s="204" t="s">
        <v>57</v>
      </c>
      <c r="H75" s="204" t="s">
        <v>663</v>
      </c>
      <c r="I75" s="204" t="s">
        <v>4210</v>
      </c>
      <c r="J75" s="204" t="s">
        <v>4211</v>
      </c>
      <c r="K75" s="204"/>
      <c r="L75" s="204"/>
      <c r="M75" s="295" t="s">
        <v>50</v>
      </c>
      <c r="N75" s="295" t="s">
        <v>50</v>
      </c>
      <c r="O75" s="204"/>
      <c r="P75" s="225" t="s">
        <v>1801</v>
      </c>
      <c r="Q75" s="296">
        <v>4000</v>
      </c>
      <c r="R75" s="225" t="s">
        <v>4928</v>
      </c>
    </row>
    <row r="76" spans="1:18" s="112" customFormat="1" ht="43.5">
      <c r="A76" s="148">
        <v>63</v>
      </c>
      <c r="B76" s="148">
        <v>6</v>
      </c>
      <c r="C76" s="392" t="s">
        <v>58</v>
      </c>
      <c r="D76" s="392" t="s">
        <v>4212</v>
      </c>
      <c r="E76" s="392" t="s">
        <v>4213</v>
      </c>
      <c r="F76" s="148" t="s">
        <v>4207</v>
      </c>
      <c r="G76" s="148" t="s">
        <v>57</v>
      </c>
      <c r="H76" s="148" t="s">
        <v>782</v>
      </c>
      <c r="I76" s="148" t="s">
        <v>4214</v>
      </c>
      <c r="J76" s="148" t="s">
        <v>4215</v>
      </c>
      <c r="K76" s="148"/>
      <c r="L76" s="148"/>
      <c r="M76" s="393" t="s">
        <v>50</v>
      </c>
      <c r="N76" s="393" t="s">
        <v>50</v>
      </c>
      <c r="O76" s="148"/>
      <c r="P76" s="112" t="s">
        <v>1817</v>
      </c>
    </row>
    <row r="77" spans="1:18" s="112" customFormat="1" ht="43.5">
      <c r="A77" s="148">
        <v>64</v>
      </c>
      <c r="B77" s="148">
        <v>6</v>
      </c>
      <c r="C77" s="392" t="s">
        <v>58</v>
      </c>
      <c r="D77" s="392" t="s">
        <v>2190</v>
      </c>
      <c r="E77" s="392" t="s">
        <v>4216</v>
      </c>
      <c r="F77" s="148" t="s">
        <v>4207</v>
      </c>
      <c r="G77" s="148" t="s">
        <v>57</v>
      </c>
      <c r="H77" s="148" t="s">
        <v>782</v>
      </c>
      <c r="I77" s="148" t="s">
        <v>4217</v>
      </c>
      <c r="J77" s="148" t="s">
        <v>4218</v>
      </c>
      <c r="K77" s="148"/>
      <c r="L77" s="148"/>
      <c r="M77" s="393" t="s">
        <v>50</v>
      </c>
      <c r="N77" s="393" t="s">
        <v>50</v>
      </c>
      <c r="O77" s="148"/>
      <c r="P77" s="112" t="s">
        <v>1817</v>
      </c>
    </row>
    <row r="78" spans="1:18" s="112" customFormat="1" ht="43.5">
      <c r="A78" s="148">
        <v>65</v>
      </c>
      <c r="B78" s="148">
        <v>6</v>
      </c>
      <c r="C78" s="392" t="s">
        <v>58</v>
      </c>
      <c r="D78" s="392" t="s">
        <v>4219</v>
      </c>
      <c r="E78" s="392" t="s">
        <v>4220</v>
      </c>
      <c r="F78" s="148" t="s">
        <v>4207</v>
      </c>
      <c r="G78" s="148" t="s">
        <v>57</v>
      </c>
      <c r="H78" s="148" t="s">
        <v>782</v>
      </c>
      <c r="I78" s="148" t="s">
        <v>4221</v>
      </c>
      <c r="J78" s="148" t="s">
        <v>4222</v>
      </c>
      <c r="K78" s="148"/>
      <c r="L78" s="148"/>
      <c r="M78" s="393" t="s">
        <v>50</v>
      </c>
      <c r="N78" s="393" t="s">
        <v>50</v>
      </c>
      <c r="O78" s="148"/>
      <c r="P78" s="112" t="s">
        <v>1817</v>
      </c>
    </row>
    <row r="79" spans="1:18" s="285" customFormat="1" ht="43.5">
      <c r="A79" s="186">
        <v>66</v>
      </c>
      <c r="B79" s="186">
        <v>6</v>
      </c>
      <c r="C79" s="283" t="s">
        <v>58</v>
      </c>
      <c r="D79" s="283" t="s">
        <v>4223</v>
      </c>
      <c r="E79" s="283" t="s">
        <v>4224</v>
      </c>
      <c r="F79" s="186" t="s">
        <v>4207</v>
      </c>
      <c r="G79" s="186" t="s">
        <v>57</v>
      </c>
      <c r="H79" s="186" t="s">
        <v>4225</v>
      </c>
      <c r="I79" s="186" t="s">
        <v>4226</v>
      </c>
      <c r="J79" s="186" t="s">
        <v>4227</v>
      </c>
      <c r="K79" s="186"/>
      <c r="L79" s="186"/>
      <c r="M79" s="284" t="s">
        <v>50</v>
      </c>
      <c r="N79" s="284" t="s">
        <v>50</v>
      </c>
      <c r="O79" s="186"/>
    </row>
    <row r="80" spans="1:18" s="285" customFormat="1" ht="43.5">
      <c r="A80" s="186">
        <v>67</v>
      </c>
      <c r="B80" s="186">
        <v>6</v>
      </c>
      <c r="C80" s="283" t="s">
        <v>58</v>
      </c>
      <c r="D80" s="283" t="s">
        <v>4228</v>
      </c>
      <c r="E80" s="283" t="s">
        <v>4229</v>
      </c>
      <c r="F80" s="186" t="s">
        <v>4207</v>
      </c>
      <c r="G80" s="186" t="s">
        <v>57</v>
      </c>
      <c r="H80" s="186" t="s">
        <v>144</v>
      </c>
      <c r="I80" s="186" t="s">
        <v>4230</v>
      </c>
      <c r="J80" s="186" t="s">
        <v>4231</v>
      </c>
      <c r="K80" s="186"/>
      <c r="L80" s="186"/>
      <c r="M80" s="284" t="s">
        <v>50</v>
      </c>
      <c r="N80" s="284" t="s">
        <v>50</v>
      </c>
      <c r="O80" s="186"/>
      <c r="R80" s="285" t="s">
        <v>4949</v>
      </c>
    </row>
    <row r="81" spans="1:19" s="285" customFormat="1" ht="43.5">
      <c r="A81" s="186">
        <v>68</v>
      </c>
      <c r="B81" s="186">
        <v>6</v>
      </c>
      <c r="C81" s="283" t="s">
        <v>54</v>
      </c>
      <c r="D81" s="283" t="s">
        <v>2612</v>
      </c>
      <c r="E81" s="283" t="s">
        <v>4232</v>
      </c>
      <c r="F81" s="186" t="s">
        <v>4207</v>
      </c>
      <c r="G81" s="186" t="s">
        <v>57</v>
      </c>
      <c r="H81" s="186" t="s">
        <v>4233</v>
      </c>
      <c r="I81" s="186" t="s">
        <v>4234</v>
      </c>
      <c r="J81" s="186" t="s">
        <v>4235</v>
      </c>
      <c r="K81" s="186"/>
      <c r="L81" s="186"/>
      <c r="M81" s="284" t="s">
        <v>50</v>
      </c>
      <c r="N81" s="284" t="s">
        <v>50</v>
      </c>
      <c r="O81" s="186"/>
      <c r="R81" s="285" t="s">
        <v>4949</v>
      </c>
    </row>
    <row r="82" spans="1:19" s="489" customFormat="1" ht="43.5">
      <c r="A82" s="486">
        <v>69</v>
      </c>
      <c r="B82" s="486">
        <v>6</v>
      </c>
      <c r="C82" s="487" t="s">
        <v>54</v>
      </c>
      <c r="D82" s="487" t="s">
        <v>4236</v>
      </c>
      <c r="E82" s="487" t="s">
        <v>4237</v>
      </c>
      <c r="F82" s="486" t="s">
        <v>4207</v>
      </c>
      <c r="G82" s="486" t="s">
        <v>57</v>
      </c>
      <c r="H82" s="486" t="s">
        <v>4233</v>
      </c>
      <c r="I82" s="486" t="s">
        <v>4238</v>
      </c>
      <c r="J82" s="486" t="s">
        <v>4239</v>
      </c>
      <c r="K82" s="486"/>
      <c r="L82" s="486"/>
      <c r="M82" s="488" t="s">
        <v>50</v>
      </c>
      <c r="N82" s="488" t="s">
        <v>50</v>
      </c>
      <c r="O82" s="486"/>
      <c r="P82" s="489" t="s">
        <v>3798</v>
      </c>
    </row>
    <row r="83" spans="1:19" s="225" customFormat="1" ht="43.5">
      <c r="A83" s="204">
        <v>70</v>
      </c>
      <c r="B83" s="204">
        <v>6</v>
      </c>
      <c r="C83" s="294" t="s">
        <v>58</v>
      </c>
      <c r="D83" s="294" t="s">
        <v>2148</v>
      </c>
      <c r="E83" s="294" t="s">
        <v>781</v>
      </c>
      <c r="F83" s="204" t="s">
        <v>4207</v>
      </c>
      <c r="G83" s="204" t="s">
        <v>57</v>
      </c>
      <c r="H83" s="204" t="s">
        <v>4233</v>
      </c>
      <c r="I83" s="204" t="s">
        <v>783</v>
      </c>
      <c r="J83" s="204" t="s">
        <v>4240</v>
      </c>
      <c r="K83" s="204"/>
      <c r="L83" s="204"/>
      <c r="M83" s="295" t="s">
        <v>50</v>
      </c>
      <c r="N83" s="295" t="s">
        <v>50</v>
      </c>
      <c r="O83" s="204"/>
      <c r="P83" s="225" t="s">
        <v>1801</v>
      </c>
      <c r="Q83" s="296">
        <v>4000</v>
      </c>
      <c r="R83" s="225" t="s">
        <v>4813</v>
      </c>
    </row>
    <row r="84" spans="1:19" s="285" customFormat="1" ht="43.5">
      <c r="A84" s="186">
        <v>71</v>
      </c>
      <c r="B84" s="186">
        <v>6</v>
      </c>
      <c r="C84" s="283" t="s">
        <v>45</v>
      </c>
      <c r="D84" s="283" t="s">
        <v>4241</v>
      </c>
      <c r="E84" s="283" t="s">
        <v>126</v>
      </c>
      <c r="F84" s="186" t="s">
        <v>4207</v>
      </c>
      <c r="G84" s="186" t="s">
        <v>57</v>
      </c>
      <c r="H84" s="186" t="s">
        <v>4242</v>
      </c>
      <c r="I84" s="186" t="s">
        <v>4243</v>
      </c>
      <c r="J84" s="186" t="s">
        <v>4244</v>
      </c>
      <c r="K84" s="186"/>
      <c r="L84" s="186"/>
      <c r="M84" s="284" t="s">
        <v>50</v>
      </c>
      <c r="N84" s="284" t="s">
        <v>50</v>
      </c>
      <c r="O84" s="186"/>
    </row>
    <row r="85" spans="1:19" s="285" customFormat="1" ht="43.5">
      <c r="A85" s="186">
        <v>72</v>
      </c>
      <c r="B85" s="186">
        <v>6</v>
      </c>
      <c r="C85" s="283" t="s">
        <v>45</v>
      </c>
      <c r="D85" s="283" t="s">
        <v>344</v>
      </c>
      <c r="E85" s="283" t="s">
        <v>4245</v>
      </c>
      <c r="F85" s="186" t="s">
        <v>4207</v>
      </c>
      <c r="G85" s="186" t="s">
        <v>57</v>
      </c>
      <c r="H85" s="186" t="s">
        <v>4246</v>
      </c>
      <c r="I85" s="186" t="s">
        <v>4247</v>
      </c>
      <c r="J85" s="186"/>
      <c r="K85" s="186"/>
      <c r="L85" s="186"/>
      <c r="M85" s="284" t="s">
        <v>50</v>
      </c>
      <c r="N85" s="284" t="s">
        <v>50</v>
      </c>
      <c r="O85" s="186"/>
    </row>
    <row r="86" spans="1:19" s="285" customFormat="1" ht="35.25" customHeight="1">
      <c r="A86" s="186">
        <v>73</v>
      </c>
      <c r="B86" s="186">
        <v>23</v>
      </c>
      <c r="C86" s="283" t="s">
        <v>54</v>
      </c>
      <c r="D86" s="283" t="s">
        <v>1266</v>
      </c>
      <c r="E86" s="283" t="s">
        <v>3133</v>
      </c>
      <c r="F86" s="186" t="s">
        <v>3460</v>
      </c>
      <c r="G86" s="186" t="s">
        <v>57</v>
      </c>
      <c r="H86" s="186" t="s">
        <v>4248</v>
      </c>
      <c r="I86" s="186"/>
      <c r="J86" s="186" t="s">
        <v>4249</v>
      </c>
      <c r="K86" s="186"/>
      <c r="L86" s="186"/>
      <c r="M86" s="284" t="s">
        <v>50</v>
      </c>
      <c r="N86" s="284" t="s">
        <v>50</v>
      </c>
      <c r="O86" s="186"/>
      <c r="P86" s="285" t="s">
        <v>2533</v>
      </c>
    </row>
    <row r="87" spans="1:19" s="285" customFormat="1" ht="43.5">
      <c r="A87" s="186">
        <v>74</v>
      </c>
      <c r="B87" s="186">
        <v>23</v>
      </c>
      <c r="C87" s="283" t="s">
        <v>58</v>
      </c>
      <c r="D87" s="283" t="s">
        <v>1725</v>
      </c>
      <c r="E87" s="283" t="s">
        <v>4250</v>
      </c>
      <c r="F87" s="186" t="s">
        <v>3460</v>
      </c>
      <c r="G87" s="186" t="s">
        <v>57</v>
      </c>
      <c r="H87" s="186" t="s">
        <v>4248</v>
      </c>
      <c r="I87" s="186" t="s">
        <v>4251</v>
      </c>
      <c r="J87" s="186" t="s">
        <v>4252</v>
      </c>
      <c r="K87" s="186"/>
      <c r="L87" s="186"/>
      <c r="M87" s="284" t="s">
        <v>50</v>
      </c>
      <c r="N87" s="284" t="s">
        <v>50</v>
      </c>
      <c r="O87" s="186"/>
    </row>
    <row r="88" spans="1:19" s="225" customFormat="1" ht="43.5">
      <c r="A88" s="204">
        <v>75</v>
      </c>
      <c r="B88" s="204">
        <v>23</v>
      </c>
      <c r="C88" s="294" t="s">
        <v>58</v>
      </c>
      <c r="D88" s="294" t="s">
        <v>1155</v>
      </c>
      <c r="E88" s="294" t="s">
        <v>4254</v>
      </c>
      <c r="F88" s="204" t="s">
        <v>3460</v>
      </c>
      <c r="G88" s="204" t="s">
        <v>57</v>
      </c>
      <c r="H88" s="204" t="s">
        <v>1511</v>
      </c>
      <c r="I88" s="204" t="s">
        <v>4255</v>
      </c>
      <c r="J88" s="204" t="s">
        <v>4256</v>
      </c>
      <c r="K88" s="204"/>
      <c r="L88" s="204"/>
      <c r="M88" s="295" t="s">
        <v>50</v>
      </c>
      <c r="N88" s="295" t="s">
        <v>50</v>
      </c>
      <c r="O88" s="204"/>
      <c r="P88" s="225" t="s">
        <v>1801</v>
      </c>
      <c r="Q88" s="296">
        <v>4000</v>
      </c>
    </row>
    <row r="89" spans="1:19" s="225" customFormat="1" ht="43.5">
      <c r="A89" s="204">
        <v>76</v>
      </c>
      <c r="B89" s="204">
        <v>23</v>
      </c>
      <c r="C89" s="294" t="s">
        <v>58</v>
      </c>
      <c r="D89" s="294" t="s">
        <v>4257</v>
      </c>
      <c r="E89" s="294" t="s">
        <v>1718</v>
      </c>
      <c r="F89" s="204" t="s">
        <v>3460</v>
      </c>
      <c r="G89" s="204" t="s">
        <v>57</v>
      </c>
      <c r="H89" s="204" t="s">
        <v>1511</v>
      </c>
      <c r="I89" s="204" t="s">
        <v>4258</v>
      </c>
      <c r="J89" s="204" t="s">
        <v>4259</v>
      </c>
      <c r="K89" s="204"/>
      <c r="L89" s="204"/>
      <c r="M89" s="295" t="s">
        <v>50</v>
      </c>
      <c r="N89" s="295" t="s">
        <v>50</v>
      </c>
      <c r="O89" s="204"/>
      <c r="P89" s="225" t="s">
        <v>1801</v>
      </c>
      <c r="Q89" s="296">
        <v>4000</v>
      </c>
    </row>
    <row r="90" spans="1:19" s="225" customFormat="1" ht="32.25" customHeight="1">
      <c r="A90" s="204">
        <v>77</v>
      </c>
      <c r="B90" s="204">
        <v>23</v>
      </c>
      <c r="C90" s="294" t="s">
        <v>58</v>
      </c>
      <c r="D90" s="294" t="s">
        <v>2694</v>
      </c>
      <c r="E90" s="294" t="s">
        <v>4260</v>
      </c>
      <c r="F90" s="204" t="s">
        <v>3460</v>
      </c>
      <c r="G90" s="204" t="s">
        <v>57</v>
      </c>
      <c r="H90" s="204" t="s">
        <v>1511</v>
      </c>
      <c r="I90" s="204"/>
      <c r="J90" s="204" t="s">
        <v>4261</v>
      </c>
      <c r="K90" s="204"/>
      <c r="L90" s="204"/>
      <c r="M90" s="295" t="s">
        <v>50</v>
      </c>
      <c r="N90" s="295" t="s">
        <v>50</v>
      </c>
      <c r="O90" s="204"/>
      <c r="P90" s="225" t="s">
        <v>1801</v>
      </c>
      <c r="Q90" s="296">
        <v>4000</v>
      </c>
    </row>
    <row r="91" spans="1:19" s="112" customFormat="1" ht="45" customHeight="1">
      <c r="A91" s="148">
        <v>78</v>
      </c>
      <c r="B91" s="148">
        <v>23</v>
      </c>
      <c r="C91" s="392" t="s">
        <v>58</v>
      </c>
      <c r="D91" s="392" t="s">
        <v>4262</v>
      </c>
      <c r="E91" s="392" t="s">
        <v>4263</v>
      </c>
      <c r="F91" s="148" t="s">
        <v>3460</v>
      </c>
      <c r="G91" s="148" t="s">
        <v>57</v>
      </c>
      <c r="H91" s="148" t="s">
        <v>1511</v>
      </c>
      <c r="I91" s="148"/>
      <c r="J91" s="148" t="s">
        <v>4264</v>
      </c>
      <c r="K91" s="148"/>
      <c r="L91" s="148"/>
      <c r="M91" s="393" t="s">
        <v>50</v>
      </c>
      <c r="N91" s="393" t="s">
        <v>50</v>
      </c>
      <c r="O91" s="148"/>
      <c r="P91" s="112" t="s">
        <v>1817</v>
      </c>
      <c r="R91" s="112" t="s">
        <v>4986</v>
      </c>
      <c r="S91" s="112" t="s">
        <v>4987</v>
      </c>
    </row>
    <row r="92" spans="1:19" s="112" customFormat="1" ht="43.5">
      <c r="A92" s="148">
        <v>79</v>
      </c>
      <c r="B92" s="148">
        <v>23</v>
      </c>
      <c r="C92" s="392" t="s">
        <v>58</v>
      </c>
      <c r="D92" s="392" t="s">
        <v>4265</v>
      </c>
      <c r="E92" s="392" t="s">
        <v>4266</v>
      </c>
      <c r="F92" s="148" t="s">
        <v>3460</v>
      </c>
      <c r="G92" s="148" t="s">
        <v>57</v>
      </c>
      <c r="H92" s="148" t="s">
        <v>1511</v>
      </c>
      <c r="I92" s="148" t="s">
        <v>4267</v>
      </c>
      <c r="J92" s="148" t="s">
        <v>4268</v>
      </c>
      <c r="K92" s="148"/>
      <c r="L92" s="148"/>
      <c r="M92" s="393" t="s">
        <v>50</v>
      </c>
      <c r="N92" s="393" t="s">
        <v>50</v>
      </c>
      <c r="O92" s="148"/>
      <c r="P92" s="112" t="s">
        <v>1817</v>
      </c>
      <c r="R92" s="112" t="s">
        <v>4986</v>
      </c>
    </row>
    <row r="93" spans="1:19" s="112" customFormat="1" ht="43.5">
      <c r="A93" s="148">
        <v>80</v>
      </c>
      <c r="B93" s="148">
        <v>23</v>
      </c>
      <c r="C93" s="392" t="s">
        <v>58</v>
      </c>
      <c r="D93" s="392" t="s">
        <v>4269</v>
      </c>
      <c r="E93" s="392" t="s">
        <v>4270</v>
      </c>
      <c r="F93" s="148" t="s">
        <v>3460</v>
      </c>
      <c r="G93" s="148" t="s">
        <v>57</v>
      </c>
      <c r="H93" s="148" t="s">
        <v>1511</v>
      </c>
      <c r="I93" s="148" t="s">
        <v>4271</v>
      </c>
      <c r="J93" s="148" t="s">
        <v>4272</v>
      </c>
      <c r="K93" s="148"/>
      <c r="L93" s="148"/>
      <c r="M93" s="393" t="s">
        <v>50</v>
      </c>
      <c r="N93" s="393" t="s">
        <v>50</v>
      </c>
      <c r="O93" s="148"/>
      <c r="P93" s="112" t="s">
        <v>1817</v>
      </c>
      <c r="R93" s="112" t="s">
        <v>4986</v>
      </c>
    </row>
    <row r="94" spans="1:19" s="112" customFormat="1" ht="43.5">
      <c r="A94" s="148">
        <v>81</v>
      </c>
      <c r="B94" s="148">
        <v>23</v>
      </c>
      <c r="C94" s="392" t="s">
        <v>58</v>
      </c>
      <c r="D94" s="392" t="s">
        <v>3186</v>
      </c>
      <c r="E94" s="392" t="s">
        <v>4273</v>
      </c>
      <c r="F94" s="148" t="s">
        <v>3460</v>
      </c>
      <c r="G94" s="148" t="s">
        <v>57</v>
      </c>
      <c r="H94" s="148" t="s">
        <v>1511</v>
      </c>
      <c r="I94" s="148" t="s">
        <v>4274</v>
      </c>
      <c r="J94" s="148" t="s">
        <v>4275</v>
      </c>
      <c r="K94" s="148"/>
      <c r="L94" s="148"/>
      <c r="M94" s="393" t="s">
        <v>50</v>
      </c>
      <c r="N94" s="393" t="s">
        <v>50</v>
      </c>
      <c r="O94" s="148"/>
      <c r="P94" s="112" t="s">
        <v>1817</v>
      </c>
      <c r="R94" s="112" t="s">
        <v>4986</v>
      </c>
    </row>
    <row r="95" spans="1:19" s="225" customFormat="1" ht="43.5">
      <c r="A95" s="204">
        <v>82</v>
      </c>
      <c r="B95" s="204">
        <v>23</v>
      </c>
      <c r="C95" s="294" t="s">
        <v>58</v>
      </c>
      <c r="D95" s="294" t="s">
        <v>1225</v>
      </c>
      <c r="E95" s="294" t="s">
        <v>4276</v>
      </c>
      <c r="F95" s="204" t="s">
        <v>3460</v>
      </c>
      <c r="G95" s="204" t="s">
        <v>57</v>
      </c>
      <c r="H95" s="204" t="s">
        <v>1511</v>
      </c>
      <c r="I95" s="204" t="s">
        <v>4277</v>
      </c>
      <c r="J95" s="204" t="s">
        <v>4278</v>
      </c>
      <c r="K95" s="204"/>
      <c r="L95" s="204"/>
      <c r="M95" s="295" t="s">
        <v>50</v>
      </c>
      <c r="N95" s="295" t="s">
        <v>50</v>
      </c>
      <c r="O95" s="204"/>
      <c r="P95" s="225" t="s">
        <v>1801</v>
      </c>
      <c r="Q95" s="296">
        <v>4000</v>
      </c>
    </row>
    <row r="96" spans="1:19" s="225" customFormat="1" ht="43.5">
      <c r="A96" s="204">
        <v>83</v>
      </c>
      <c r="B96" s="204">
        <v>23</v>
      </c>
      <c r="C96" s="294" t="s">
        <v>58</v>
      </c>
      <c r="D96" s="294" t="s">
        <v>4279</v>
      </c>
      <c r="E96" s="294" t="s">
        <v>4280</v>
      </c>
      <c r="F96" s="204" t="s">
        <v>3460</v>
      </c>
      <c r="G96" s="204" t="s">
        <v>57</v>
      </c>
      <c r="H96" s="204" t="s">
        <v>1511</v>
      </c>
      <c r="I96" s="204" t="s">
        <v>4281</v>
      </c>
      <c r="J96" s="204" t="s">
        <v>4282</v>
      </c>
      <c r="K96" s="204"/>
      <c r="L96" s="204"/>
      <c r="M96" s="295" t="s">
        <v>50</v>
      </c>
      <c r="N96" s="295" t="s">
        <v>50</v>
      </c>
      <c r="O96" s="204"/>
      <c r="P96" s="225" t="s">
        <v>1801</v>
      </c>
      <c r="Q96" s="296">
        <v>4000</v>
      </c>
    </row>
    <row r="97" spans="1:18" s="285" customFormat="1" ht="43.5">
      <c r="A97" s="186">
        <v>84</v>
      </c>
      <c r="B97" s="186">
        <v>23</v>
      </c>
      <c r="C97" s="283" t="s">
        <v>4283</v>
      </c>
      <c r="D97" s="283" t="s">
        <v>689</v>
      </c>
      <c r="E97" s="283" t="s">
        <v>4284</v>
      </c>
      <c r="F97" s="186" t="s">
        <v>3460</v>
      </c>
      <c r="G97" s="186" t="s">
        <v>57</v>
      </c>
      <c r="H97" s="186" t="s">
        <v>382</v>
      </c>
      <c r="I97" s="186" t="s">
        <v>4285</v>
      </c>
      <c r="J97" s="186" t="s">
        <v>4286</v>
      </c>
      <c r="K97" s="186"/>
      <c r="L97" s="186"/>
      <c r="M97" s="284" t="s">
        <v>50</v>
      </c>
      <c r="N97" s="284" t="s">
        <v>50</v>
      </c>
      <c r="O97" s="186"/>
      <c r="Q97" s="286"/>
    </row>
    <row r="98" spans="1:18" s="112" customFormat="1" ht="43.5">
      <c r="A98" s="148">
        <v>85</v>
      </c>
      <c r="B98" s="148">
        <v>23</v>
      </c>
      <c r="C98" s="392" t="s">
        <v>58</v>
      </c>
      <c r="D98" s="392" t="s">
        <v>4287</v>
      </c>
      <c r="E98" s="392" t="s">
        <v>4288</v>
      </c>
      <c r="F98" s="148" t="s">
        <v>3460</v>
      </c>
      <c r="G98" s="148" t="s">
        <v>57</v>
      </c>
      <c r="H98" s="148" t="s">
        <v>4289</v>
      </c>
      <c r="I98" s="148" t="s">
        <v>4290</v>
      </c>
      <c r="J98" s="148"/>
      <c r="K98" s="148"/>
      <c r="L98" s="148"/>
      <c r="M98" s="393" t="s">
        <v>50</v>
      </c>
      <c r="N98" s="393" t="s">
        <v>50</v>
      </c>
      <c r="O98" s="148"/>
      <c r="P98" s="112" t="s">
        <v>1817</v>
      </c>
    </row>
    <row r="99" spans="1:18" s="225" customFormat="1" ht="43.5">
      <c r="A99" s="204">
        <v>86</v>
      </c>
      <c r="B99" s="204">
        <v>23</v>
      </c>
      <c r="C99" s="294" t="s">
        <v>58</v>
      </c>
      <c r="D99" s="294" t="s">
        <v>2096</v>
      </c>
      <c r="E99" s="294" t="s">
        <v>4291</v>
      </c>
      <c r="F99" s="204" t="s">
        <v>3460</v>
      </c>
      <c r="G99" s="204" t="s">
        <v>57</v>
      </c>
      <c r="H99" s="204" t="s">
        <v>4292</v>
      </c>
      <c r="I99" s="204" t="s">
        <v>4293</v>
      </c>
      <c r="J99" s="204" t="s">
        <v>4294</v>
      </c>
      <c r="K99" s="204"/>
      <c r="L99" s="204"/>
      <c r="M99" s="295" t="s">
        <v>50</v>
      </c>
      <c r="N99" s="295" t="s">
        <v>50</v>
      </c>
      <c r="O99" s="204"/>
      <c r="P99" s="225" t="s">
        <v>1801</v>
      </c>
      <c r="Q99" s="296">
        <v>4000</v>
      </c>
      <c r="R99" s="225" t="s">
        <v>4663</v>
      </c>
    </row>
    <row r="100" spans="1:18" s="225" customFormat="1" ht="43.5">
      <c r="A100" s="204">
        <v>87</v>
      </c>
      <c r="B100" s="204">
        <v>23</v>
      </c>
      <c r="C100" s="294" t="s">
        <v>58</v>
      </c>
      <c r="D100" s="294" t="s">
        <v>4295</v>
      </c>
      <c r="E100" s="294" t="s">
        <v>4296</v>
      </c>
      <c r="F100" s="204" t="s">
        <v>3460</v>
      </c>
      <c r="G100" s="204" t="s">
        <v>57</v>
      </c>
      <c r="H100" s="204" t="s">
        <v>4292</v>
      </c>
      <c r="I100" s="204" t="s">
        <v>4297</v>
      </c>
      <c r="J100" s="204" t="s">
        <v>4298</v>
      </c>
      <c r="K100" s="204"/>
      <c r="L100" s="204"/>
      <c r="M100" s="295" t="s">
        <v>50</v>
      </c>
      <c r="N100" s="295" t="s">
        <v>50</v>
      </c>
      <c r="O100" s="204"/>
      <c r="P100" s="225" t="s">
        <v>1801</v>
      </c>
      <c r="Q100" s="296">
        <v>4000</v>
      </c>
      <c r="R100" s="225" t="s">
        <v>4663</v>
      </c>
    </row>
    <row r="101" spans="1:18" s="225" customFormat="1" ht="43.5">
      <c r="A101" s="204">
        <v>88</v>
      </c>
      <c r="B101" s="204">
        <v>23</v>
      </c>
      <c r="C101" s="294" t="s">
        <v>58</v>
      </c>
      <c r="D101" s="294" t="s">
        <v>4299</v>
      </c>
      <c r="E101" s="294" t="s">
        <v>4300</v>
      </c>
      <c r="F101" s="204" t="s">
        <v>3460</v>
      </c>
      <c r="G101" s="204" t="s">
        <v>57</v>
      </c>
      <c r="H101" s="204" t="s">
        <v>4292</v>
      </c>
      <c r="I101" s="204" t="s">
        <v>4301</v>
      </c>
      <c r="J101" s="204" t="s">
        <v>4302</v>
      </c>
      <c r="K101" s="204"/>
      <c r="L101" s="204"/>
      <c r="M101" s="295" t="s">
        <v>50</v>
      </c>
      <c r="N101" s="295" t="s">
        <v>50</v>
      </c>
      <c r="O101" s="204"/>
      <c r="P101" s="225" t="s">
        <v>1801</v>
      </c>
      <c r="Q101" s="296">
        <v>4000</v>
      </c>
      <c r="R101" s="225" t="s">
        <v>4663</v>
      </c>
    </row>
    <row r="102" spans="1:18" s="285" customFormat="1" ht="41.25" customHeight="1">
      <c r="A102" s="186">
        <v>89</v>
      </c>
      <c r="B102" s="186">
        <v>24</v>
      </c>
      <c r="C102" s="283" t="s">
        <v>54</v>
      </c>
      <c r="D102" s="283" t="s">
        <v>4303</v>
      </c>
      <c r="E102" s="283" t="s">
        <v>3028</v>
      </c>
      <c r="F102" s="186" t="s">
        <v>4304</v>
      </c>
      <c r="G102" s="186" t="s">
        <v>57</v>
      </c>
      <c r="H102" s="186" t="s">
        <v>4305</v>
      </c>
      <c r="I102" s="186" t="s">
        <v>4306</v>
      </c>
      <c r="J102" s="186"/>
      <c r="K102" s="186"/>
      <c r="L102" s="186"/>
      <c r="M102" s="284" t="s">
        <v>50</v>
      </c>
      <c r="N102" s="284" t="s">
        <v>50</v>
      </c>
      <c r="O102" s="186"/>
    </row>
    <row r="103" spans="1:18" s="112" customFormat="1" ht="41.25" customHeight="1">
      <c r="A103" s="148">
        <v>90</v>
      </c>
      <c r="B103" s="148">
        <v>25</v>
      </c>
      <c r="C103" s="392" t="s">
        <v>58</v>
      </c>
      <c r="D103" s="392" t="s">
        <v>4307</v>
      </c>
      <c r="E103" s="392" t="s">
        <v>4308</v>
      </c>
      <c r="F103" s="148" t="s">
        <v>3775</v>
      </c>
      <c r="G103" s="148" t="s">
        <v>57</v>
      </c>
      <c r="H103" s="148" t="s">
        <v>746</v>
      </c>
      <c r="I103" s="148" t="s">
        <v>747</v>
      </c>
      <c r="J103" s="148" t="s">
        <v>4309</v>
      </c>
      <c r="K103" s="148"/>
      <c r="L103" s="148"/>
      <c r="M103" s="393" t="s">
        <v>50</v>
      </c>
      <c r="N103" s="393" t="s">
        <v>50</v>
      </c>
      <c r="O103" s="148"/>
      <c r="P103" s="112" t="s">
        <v>4948</v>
      </c>
    </row>
    <row r="104" spans="1:18" s="285" customFormat="1" ht="32.25" customHeight="1">
      <c r="A104" s="186">
        <v>91</v>
      </c>
      <c r="B104" s="186">
        <v>25</v>
      </c>
      <c r="C104" s="283" t="s">
        <v>58</v>
      </c>
      <c r="D104" s="283" t="s">
        <v>2511</v>
      </c>
      <c r="E104" s="283" t="s">
        <v>4310</v>
      </c>
      <c r="F104" s="186" t="s">
        <v>3775</v>
      </c>
      <c r="G104" s="186" t="s">
        <v>57</v>
      </c>
      <c r="H104" s="186" t="s">
        <v>746</v>
      </c>
      <c r="I104" s="186" t="s">
        <v>747</v>
      </c>
      <c r="J104" s="186" t="s">
        <v>4311</v>
      </c>
      <c r="K104" s="186"/>
      <c r="L104" s="186"/>
      <c r="M104" s="284" t="s">
        <v>50</v>
      </c>
      <c r="N104" s="284" t="s">
        <v>50</v>
      </c>
      <c r="O104" s="186"/>
    </row>
    <row r="105" spans="1:18" s="285" customFormat="1" ht="30.75" customHeight="1">
      <c r="A105" s="186">
        <v>92</v>
      </c>
      <c r="B105" s="186">
        <v>25</v>
      </c>
      <c r="C105" s="283" t="s">
        <v>58</v>
      </c>
      <c r="D105" s="283" t="s">
        <v>2803</v>
      </c>
      <c r="E105" s="283" t="s">
        <v>4312</v>
      </c>
      <c r="F105" s="186" t="s">
        <v>3775</v>
      </c>
      <c r="G105" s="186" t="s">
        <v>57</v>
      </c>
      <c r="H105" s="186" t="s">
        <v>746</v>
      </c>
      <c r="I105" s="186" t="s">
        <v>747</v>
      </c>
      <c r="J105" s="186" t="s">
        <v>4313</v>
      </c>
      <c r="K105" s="186"/>
      <c r="L105" s="186"/>
      <c r="M105" s="284" t="s">
        <v>50</v>
      </c>
      <c r="N105" s="284" t="s">
        <v>50</v>
      </c>
      <c r="O105" s="186"/>
    </row>
    <row r="106" spans="1:18" s="285" customFormat="1" ht="33" customHeight="1">
      <c r="A106" s="186">
        <v>93</v>
      </c>
      <c r="B106" s="186">
        <v>25</v>
      </c>
      <c r="C106" s="283" t="s">
        <v>58</v>
      </c>
      <c r="D106" s="283" t="s">
        <v>689</v>
      </c>
      <c r="E106" s="283" t="s">
        <v>4121</v>
      </c>
      <c r="F106" s="186" t="s">
        <v>3775</v>
      </c>
      <c r="G106" s="186" t="s">
        <v>57</v>
      </c>
      <c r="H106" s="186" t="s">
        <v>4314</v>
      </c>
      <c r="I106" s="186" t="s">
        <v>4315</v>
      </c>
      <c r="J106" s="186" t="s">
        <v>4316</v>
      </c>
      <c r="K106" s="186"/>
      <c r="L106" s="186"/>
      <c r="M106" s="284" t="s">
        <v>50</v>
      </c>
      <c r="N106" s="284" t="s">
        <v>50</v>
      </c>
      <c r="O106" s="186"/>
    </row>
    <row r="107" spans="1:18" s="225" customFormat="1" ht="31.5" customHeight="1">
      <c r="A107" s="204">
        <v>94</v>
      </c>
      <c r="B107" s="204">
        <v>25</v>
      </c>
      <c r="C107" s="294" t="s">
        <v>58</v>
      </c>
      <c r="D107" s="294" t="s">
        <v>4317</v>
      </c>
      <c r="E107" s="294" t="s">
        <v>4318</v>
      </c>
      <c r="F107" s="204" t="s">
        <v>3775</v>
      </c>
      <c r="G107" s="204" t="s">
        <v>57</v>
      </c>
      <c r="H107" s="204" t="s">
        <v>4319</v>
      </c>
      <c r="I107" s="204" t="s">
        <v>4320</v>
      </c>
      <c r="J107" s="204" t="s">
        <v>4321</v>
      </c>
      <c r="K107" s="204"/>
      <c r="L107" s="204"/>
      <c r="M107" s="295" t="s">
        <v>50</v>
      </c>
      <c r="N107" s="295" t="s">
        <v>50</v>
      </c>
      <c r="O107" s="204"/>
      <c r="P107" s="225" t="s">
        <v>1803</v>
      </c>
      <c r="Q107" s="296">
        <v>4000</v>
      </c>
      <c r="R107" s="225" t="s">
        <v>4813</v>
      </c>
    </row>
    <row r="108" spans="1:18" s="285" customFormat="1" ht="43.5">
      <c r="A108" s="186">
        <v>95</v>
      </c>
      <c r="B108" s="186">
        <v>26</v>
      </c>
      <c r="C108" s="283" t="s">
        <v>58</v>
      </c>
      <c r="D108" s="283" t="s">
        <v>4322</v>
      </c>
      <c r="E108" s="283" t="s">
        <v>4323</v>
      </c>
      <c r="F108" s="186" t="s">
        <v>4324</v>
      </c>
      <c r="G108" s="186" t="s">
        <v>57</v>
      </c>
      <c r="H108" s="186" t="s">
        <v>403</v>
      </c>
      <c r="I108" s="186" t="s">
        <v>4325</v>
      </c>
      <c r="J108" s="186" t="s">
        <v>4326</v>
      </c>
      <c r="K108" s="186"/>
      <c r="L108" s="186"/>
      <c r="M108" s="284" t="s">
        <v>50</v>
      </c>
      <c r="N108" s="284" t="s">
        <v>50</v>
      </c>
      <c r="O108" s="186"/>
      <c r="R108" s="285" t="s">
        <v>2533</v>
      </c>
    </row>
    <row r="109" spans="1:18" s="285" customFormat="1" ht="43.5">
      <c r="A109" s="186">
        <v>96</v>
      </c>
      <c r="B109" s="186">
        <v>26</v>
      </c>
      <c r="C109" s="283" t="s">
        <v>54</v>
      </c>
      <c r="D109" s="283" t="s">
        <v>4327</v>
      </c>
      <c r="E109" s="283" t="s">
        <v>4328</v>
      </c>
      <c r="F109" s="186" t="s">
        <v>4324</v>
      </c>
      <c r="G109" s="186" t="s">
        <v>57</v>
      </c>
      <c r="H109" s="186" t="s">
        <v>403</v>
      </c>
      <c r="I109" s="186" t="s">
        <v>4329</v>
      </c>
      <c r="J109" s="186" t="s">
        <v>4330</v>
      </c>
      <c r="K109" s="186"/>
      <c r="L109" s="186"/>
      <c r="M109" s="284" t="s">
        <v>50</v>
      </c>
      <c r="N109" s="284" t="s">
        <v>50</v>
      </c>
      <c r="O109" s="186"/>
    </row>
    <row r="110" spans="1:18" s="285" customFormat="1" ht="43.5">
      <c r="A110" s="186">
        <v>97</v>
      </c>
      <c r="B110" s="186">
        <v>28</v>
      </c>
      <c r="C110" s="283" t="s">
        <v>58</v>
      </c>
      <c r="D110" s="283" t="s">
        <v>4331</v>
      </c>
      <c r="E110" s="283" t="s">
        <v>4332</v>
      </c>
      <c r="F110" s="186" t="s">
        <v>4333</v>
      </c>
      <c r="G110" s="186" t="s">
        <v>57</v>
      </c>
      <c r="H110" s="186" t="s">
        <v>474</v>
      </c>
      <c r="I110" s="186" t="s">
        <v>4334</v>
      </c>
      <c r="J110" s="186" t="s">
        <v>4335</v>
      </c>
      <c r="K110" s="186"/>
      <c r="L110" s="186"/>
      <c r="M110" s="284" t="s">
        <v>50</v>
      </c>
      <c r="N110" s="284" t="s">
        <v>50</v>
      </c>
      <c r="O110" s="186"/>
    </row>
    <row r="111" spans="1:18" s="285" customFormat="1" ht="43.5">
      <c r="A111" s="186">
        <v>98</v>
      </c>
      <c r="B111" s="186">
        <v>28</v>
      </c>
      <c r="C111" s="283" t="s">
        <v>58</v>
      </c>
      <c r="D111" s="283" t="s">
        <v>4336</v>
      </c>
      <c r="E111" s="283" t="s">
        <v>1138</v>
      </c>
      <c r="F111" s="186" t="s">
        <v>4333</v>
      </c>
      <c r="G111" s="186" t="s">
        <v>57</v>
      </c>
      <c r="H111" s="186" t="s">
        <v>4337</v>
      </c>
      <c r="I111" s="186" t="s">
        <v>4338</v>
      </c>
      <c r="J111" s="186" t="s">
        <v>4339</v>
      </c>
      <c r="K111" s="186"/>
      <c r="L111" s="186"/>
      <c r="M111" s="284" t="s">
        <v>50</v>
      </c>
      <c r="N111" s="284" t="s">
        <v>50</v>
      </c>
      <c r="O111" s="186"/>
    </row>
    <row r="112" spans="1:18" s="285" customFormat="1" ht="43.5">
      <c r="A112" s="186">
        <v>99</v>
      </c>
      <c r="B112" s="186">
        <v>28</v>
      </c>
      <c r="C112" s="283" t="s">
        <v>54</v>
      </c>
      <c r="D112" s="283" t="s">
        <v>4340</v>
      </c>
      <c r="E112" s="283" t="s">
        <v>4341</v>
      </c>
      <c r="F112" s="186" t="s">
        <v>4333</v>
      </c>
      <c r="G112" s="186" t="s">
        <v>57</v>
      </c>
      <c r="H112" s="186" t="s">
        <v>1139</v>
      </c>
      <c r="I112" s="186" t="s">
        <v>4342</v>
      </c>
      <c r="J112" s="186" t="s">
        <v>4343</v>
      </c>
      <c r="K112" s="186"/>
      <c r="L112" s="186"/>
      <c r="M112" s="284" t="s">
        <v>50</v>
      </c>
      <c r="N112" s="284" t="s">
        <v>50</v>
      </c>
      <c r="O112" s="186"/>
    </row>
    <row r="113" spans="1:18" s="285" customFormat="1" ht="43.5">
      <c r="A113" s="186">
        <v>100</v>
      </c>
      <c r="B113" s="186">
        <v>28</v>
      </c>
      <c r="C113" s="283" t="s">
        <v>54</v>
      </c>
      <c r="D113" s="283" t="s">
        <v>4344</v>
      </c>
      <c r="E113" s="283" t="s">
        <v>4345</v>
      </c>
      <c r="F113" s="186" t="s">
        <v>4333</v>
      </c>
      <c r="G113" s="186" t="s">
        <v>57</v>
      </c>
      <c r="H113" s="186" t="s">
        <v>1139</v>
      </c>
      <c r="I113" s="186" t="s">
        <v>4346</v>
      </c>
      <c r="J113" s="186" t="s">
        <v>4347</v>
      </c>
      <c r="K113" s="186"/>
      <c r="L113" s="186"/>
      <c r="M113" s="284" t="s">
        <v>50</v>
      </c>
      <c r="N113" s="284" t="s">
        <v>50</v>
      </c>
      <c r="O113" s="186"/>
    </row>
    <row r="114" spans="1:18" s="285" customFormat="1" ht="43.5">
      <c r="A114" s="186">
        <v>101</v>
      </c>
      <c r="B114" s="186">
        <v>29</v>
      </c>
      <c r="C114" s="283" t="s">
        <v>45</v>
      </c>
      <c r="D114" s="283" t="s">
        <v>3753</v>
      </c>
      <c r="E114" s="283" t="s">
        <v>4348</v>
      </c>
      <c r="F114" s="186" t="s">
        <v>3348</v>
      </c>
      <c r="G114" s="186" t="s">
        <v>57</v>
      </c>
      <c r="H114" s="186" t="s">
        <v>501</v>
      </c>
      <c r="I114" s="186" t="s">
        <v>4349</v>
      </c>
      <c r="J114" s="186" t="s">
        <v>4350</v>
      </c>
      <c r="K114" s="186"/>
      <c r="L114" s="186"/>
      <c r="M114" s="284" t="s">
        <v>50</v>
      </c>
      <c r="N114" s="284" t="s">
        <v>50</v>
      </c>
      <c r="O114" s="186"/>
    </row>
    <row r="115" spans="1:18" s="285" customFormat="1" ht="43.5">
      <c r="A115" s="186">
        <v>102</v>
      </c>
      <c r="B115" s="186">
        <v>29</v>
      </c>
      <c r="C115" s="283" t="s">
        <v>58</v>
      </c>
      <c r="D115" s="283" t="s">
        <v>4351</v>
      </c>
      <c r="E115" s="283" t="s">
        <v>4352</v>
      </c>
      <c r="F115" s="186" t="s">
        <v>3348</v>
      </c>
      <c r="G115" s="186" t="s">
        <v>57</v>
      </c>
      <c r="H115" s="186" t="s">
        <v>501</v>
      </c>
      <c r="I115" s="186" t="s">
        <v>4353</v>
      </c>
      <c r="J115" s="186" t="s">
        <v>4354</v>
      </c>
      <c r="K115" s="186"/>
      <c r="L115" s="186"/>
      <c r="M115" s="284" t="s">
        <v>50</v>
      </c>
      <c r="N115" s="284" t="s">
        <v>50</v>
      </c>
      <c r="O115" s="186"/>
    </row>
    <row r="116" spans="1:18" s="225" customFormat="1" ht="43.5">
      <c r="A116" s="204">
        <v>103</v>
      </c>
      <c r="B116" s="204">
        <v>29</v>
      </c>
      <c r="C116" s="294" t="s">
        <v>58</v>
      </c>
      <c r="D116" s="294" t="s">
        <v>3585</v>
      </c>
      <c r="E116" s="294" t="s">
        <v>4355</v>
      </c>
      <c r="F116" s="204" t="s">
        <v>3348</v>
      </c>
      <c r="G116" s="204" t="s">
        <v>57</v>
      </c>
      <c r="H116" s="204" t="s">
        <v>1152</v>
      </c>
      <c r="I116" s="204" t="s">
        <v>4356</v>
      </c>
      <c r="J116" s="204" t="s">
        <v>4357</v>
      </c>
      <c r="K116" s="204"/>
      <c r="L116" s="204"/>
      <c r="M116" s="295" t="s">
        <v>50</v>
      </c>
      <c r="N116" s="295" t="s">
        <v>50</v>
      </c>
      <c r="O116" s="204"/>
      <c r="P116" s="225" t="s">
        <v>1801</v>
      </c>
      <c r="Q116" s="296">
        <v>4000</v>
      </c>
      <c r="R116" s="225" t="s">
        <v>4663</v>
      </c>
    </row>
    <row r="117" spans="1:18" s="225" customFormat="1" ht="43.5">
      <c r="A117" s="204">
        <v>104</v>
      </c>
      <c r="B117" s="204">
        <v>29</v>
      </c>
      <c r="C117" s="294" t="s">
        <v>58</v>
      </c>
      <c r="D117" s="294" t="s">
        <v>604</v>
      </c>
      <c r="E117" s="294" t="s">
        <v>4358</v>
      </c>
      <c r="F117" s="204" t="s">
        <v>3348</v>
      </c>
      <c r="G117" s="204" t="s">
        <v>57</v>
      </c>
      <c r="H117" s="204" t="s">
        <v>1152</v>
      </c>
      <c r="I117" s="204" t="s">
        <v>4359</v>
      </c>
      <c r="J117" s="204" t="s">
        <v>4360</v>
      </c>
      <c r="K117" s="204"/>
      <c r="L117" s="204"/>
      <c r="M117" s="295" t="s">
        <v>50</v>
      </c>
      <c r="N117" s="295" t="s">
        <v>50</v>
      </c>
      <c r="O117" s="204"/>
      <c r="P117" s="225" t="s">
        <v>1801</v>
      </c>
      <c r="Q117" s="296">
        <v>4000</v>
      </c>
      <c r="R117" s="225" t="s">
        <v>4663</v>
      </c>
    </row>
    <row r="118" spans="1:18" s="225" customFormat="1" ht="43.5">
      <c r="A118" s="204">
        <v>105</v>
      </c>
      <c r="B118" s="204">
        <v>29</v>
      </c>
      <c r="C118" s="294" t="s">
        <v>58</v>
      </c>
      <c r="D118" s="294" t="s">
        <v>4361</v>
      </c>
      <c r="E118" s="294" t="s">
        <v>4362</v>
      </c>
      <c r="F118" s="204" t="s">
        <v>3348</v>
      </c>
      <c r="G118" s="204" t="s">
        <v>57</v>
      </c>
      <c r="H118" s="204" t="s">
        <v>1152</v>
      </c>
      <c r="I118" s="204" t="s">
        <v>4363</v>
      </c>
      <c r="J118" s="204" t="s">
        <v>4364</v>
      </c>
      <c r="K118" s="204"/>
      <c r="L118" s="204"/>
      <c r="M118" s="295" t="s">
        <v>50</v>
      </c>
      <c r="N118" s="295" t="s">
        <v>50</v>
      </c>
      <c r="O118" s="204"/>
      <c r="P118" s="225" t="s">
        <v>1801</v>
      </c>
      <c r="Q118" s="296">
        <v>4000</v>
      </c>
      <c r="R118" s="225" t="s">
        <v>4663</v>
      </c>
    </row>
    <row r="119" spans="1:18" s="225" customFormat="1" ht="33.75" customHeight="1">
      <c r="A119" s="204">
        <v>106</v>
      </c>
      <c r="B119" s="204">
        <v>29</v>
      </c>
      <c r="C119" s="294" t="s">
        <v>58</v>
      </c>
      <c r="D119" s="294" t="s">
        <v>4365</v>
      </c>
      <c r="E119" s="294" t="s">
        <v>4366</v>
      </c>
      <c r="F119" s="204" t="s">
        <v>3348</v>
      </c>
      <c r="G119" s="204" t="s">
        <v>57</v>
      </c>
      <c r="H119" s="204" t="s">
        <v>1152</v>
      </c>
      <c r="I119" s="204" t="s">
        <v>4367</v>
      </c>
      <c r="J119" s="204" t="s">
        <v>4368</v>
      </c>
      <c r="K119" s="204"/>
      <c r="L119" s="204"/>
      <c r="M119" s="295" t="s">
        <v>50</v>
      </c>
      <c r="N119" s="295" t="s">
        <v>50</v>
      </c>
      <c r="O119" s="204"/>
      <c r="P119" s="225" t="s">
        <v>1801</v>
      </c>
      <c r="Q119" s="296">
        <v>4000</v>
      </c>
      <c r="R119" s="225" t="s">
        <v>4663</v>
      </c>
    </row>
    <row r="120" spans="1:18" s="225" customFormat="1" ht="43.5">
      <c r="A120" s="204">
        <v>107</v>
      </c>
      <c r="B120" s="204">
        <v>29</v>
      </c>
      <c r="C120" s="294" t="s">
        <v>58</v>
      </c>
      <c r="D120" s="294" t="s">
        <v>4369</v>
      </c>
      <c r="E120" s="294" t="s">
        <v>4370</v>
      </c>
      <c r="F120" s="204" t="s">
        <v>3348</v>
      </c>
      <c r="G120" s="204" t="s">
        <v>57</v>
      </c>
      <c r="H120" s="204" t="s">
        <v>1152</v>
      </c>
      <c r="I120" s="204" t="s">
        <v>4371</v>
      </c>
      <c r="J120" s="204" t="s">
        <v>4372</v>
      </c>
      <c r="K120" s="204"/>
      <c r="L120" s="204"/>
      <c r="M120" s="295" t="s">
        <v>50</v>
      </c>
      <c r="N120" s="295" t="s">
        <v>50</v>
      </c>
      <c r="O120" s="204"/>
      <c r="P120" s="225" t="s">
        <v>1801</v>
      </c>
      <c r="Q120" s="296">
        <v>4000</v>
      </c>
      <c r="R120" s="225" t="s">
        <v>4663</v>
      </c>
    </row>
    <row r="121" spans="1:18" s="285" customFormat="1" ht="43.5">
      <c r="A121" s="186">
        <v>108</v>
      </c>
      <c r="B121" s="186">
        <v>29</v>
      </c>
      <c r="C121" s="283" t="s">
        <v>58</v>
      </c>
      <c r="D121" s="283" t="s">
        <v>4373</v>
      </c>
      <c r="E121" s="283" t="s">
        <v>4374</v>
      </c>
      <c r="F121" s="186" t="s">
        <v>3348</v>
      </c>
      <c r="G121" s="186" t="s">
        <v>57</v>
      </c>
      <c r="H121" s="186" t="s">
        <v>4375</v>
      </c>
      <c r="I121" s="186" t="s">
        <v>4376</v>
      </c>
      <c r="J121" s="186" t="s">
        <v>4377</v>
      </c>
      <c r="K121" s="186"/>
      <c r="L121" s="186"/>
      <c r="M121" s="284" t="s">
        <v>50</v>
      </c>
      <c r="N121" s="284" t="s">
        <v>50</v>
      </c>
      <c r="O121" s="186"/>
      <c r="R121" s="285" t="s">
        <v>2533</v>
      </c>
    </row>
    <row r="122" spans="1:18" s="225" customFormat="1" ht="43.5">
      <c r="A122" s="204">
        <v>109</v>
      </c>
      <c r="B122" s="204">
        <v>29</v>
      </c>
      <c r="C122" s="294" t="s">
        <v>58</v>
      </c>
      <c r="D122" s="294" t="s">
        <v>4378</v>
      </c>
      <c r="E122" s="294" t="s">
        <v>4379</v>
      </c>
      <c r="F122" s="204" t="s">
        <v>3348</v>
      </c>
      <c r="G122" s="204" t="s">
        <v>57</v>
      </c>
      <c r="H122" s="204" t="s">
        <v>4375</v>
      </c>
      <c r="I122" s="204" t="s">
        <v>4380</v>
      </c>
      <c r="J122" s="204" t="s">
        <v>4381</v>
      </c>
      <c r="K122" s="204"/>
      <c r="L122" s="204"/>
      <c r="M122" s="295" t="s">
        <v>50</v>
      </c>
      <c r="N122" s="295" t="s">
        <v>50</v>
      </c>
      <c r="O122" s="204"/>
      <c r="P122" s="225" t="s">
        <v>1801</v>
      </c>
      <c r="Q122" s="296">
        <v>4000</v>
      </c>
      <c r="R122" s="225" t="s">
        <v>4813</v>
      </c>
    </row>
    <row r="123" spans="1:18" s="225" customFormat="1" ht="43.5">
      <c r="A123" s="204">
        <v>110</v>
      </c>
      <c r="B123" s="204">
        <v>29</v>
      </c>
      <c r="C123" s="294" t="s">
        <v>58</v>
      </c>
      <c r="D123" s="294" t="s">
        <v>4382</v>
      </c>
      <c r="E123" s="294" t="s">
        <v>4383</v>
      </c>
      <c r="F123" s="204" t="s">
        <v>3348</v>
      </c>
      <c r="G123" s="204" t="s">
        <v>57</v>
      </c>
      <c r="H123" s="204" t="s">
        <v>4375</v>
      </c>
      <c r="I123" s="204" t="s">
        <v>4384</v>
      </c>
      <c r="J123" s="204" t="s">
        <v>4938</v>
      </c>
      <c r="K123" s="204"/>
      <c r="L123" s="204"/>
      <c r="M123" s="295" t="s">
        <v>50</v>
      </c>
      <c r="N123" s="295" t="s">
        <v>50</v>
      </c>
      <c r="O123" s="204"/>
      <c r="P123" s="225" t="s">
        <v>1801</v>
      </c>
      <c r="Q123" s="296">
        <v>4000</v>
      </c>
      <c r="R123" s="225" t="s">
        <v>4813</v>
      </c>
    </row>
    <row r="124" spans="1:18" s="225" customFormat="1" ht="42" customHeight="1">
      <c r="A124" s="204">
        <v>111</v>
      </c>
      <c r="B124" s="204">
        <v>29</v>
      </c>
      <c r="C124" s="294" t="s">
        <v>45</v>
      </c>
      <c r="D124" s="294" t="s">
        <v>2517</v>
      </c>
      <c r="E124" s="294" t="s">
        <v>4385</v>
      </c>
      <c r="F124" s="204" t="s">
        <v>3348</v>
      </c>
      <c r="G124" s="204" t="s">
        <v>57</v>
      </c>
      <c r="H124" s="204" t="s">
        <v>4375</v>
      </c>
      <c r="I124" s="204" t="s">
        <v>4386</v>
      </c>
      <c r="J124" s="204" t="s">
        <v>4937</v>
      </c>
      <c r="K124" s="204"/>
      <c r="L124" s="204"/>
      <c r="M124" s="295" t="s">
        <v>50</v>
      </c>
      <c r="N124" s="295" t="s">
        <v>50</v>
      </c>
      <c r="O124" s="204"/>
      <c r="P124" s="225" t="s">
        <v>1801</v>
      </c>
      <c r="Q124" s="296">
        <v>4000</v>
      </c>
      <c r="R124" s="225" t="s">
        <v>4813</v>
      </c>
    </row>
    <row r="125" spans="1:18" s="285" customFormat="1" ht="43.5">
      <c r="A125" s="186">
        <v>112</v>
      </c>
      <c r="B125" s="186">
        <v>29</v>
      </c>
      <c r="C125" s="283" t="s">
        <v>45</v>
      </c>
      <c r="D125" s="283" t="s">
        <v>4387</v>
      </c>
      <c r="E125" s="283" t="s">
        <v>4388</v>
      </c>
      <c r="F125" s="186" t="s">
        <v>3348</v>
      </c>
      <c r="G125" s="186" t="s">
        <v>57</v>
      </c>
      <c r="H125" s="186" t="s">
        <v>1008</v>
      </c>
      <c r="I125" s="186" t="s">
        <v>4389</v>
      </c>
      <c r="J125" s="186" t="s">
        <v>4390</v>
      </c>
      <c r="K125" s="186"/>
      <c r="L125" s="186"/>
      <c r="M125" s="284" t="s">
        <v>50</v>
      </c>
      <c r="N125" s="284" t="s">
        <v>50</v>
      </c>
      <c r="O125" s="186"/>
    </row>
    <row r="126" spans="1:18" s="285" customFormat="1" ht="43.5">
      <c r="A126" s="186">
        <v>113</v>
      </c>
      <c r="B126" s="186">
        <v>29</v>
      </c>
      <c r="C126" s="283" t="s">
        <v>45</v>
      </c>
      <c r="D126" s="283" t="s">
        <v>385</v>
      </c>
      <c r="E126" s="283" t="s">
        <v>1997</v>
      </c>
      <c r="F126" s="186" t="s">
        <v>3348</v>
      </c>
      <c r="G126" s="186" t="s">
        <v>57</v>
      </c>
      <c r="H126" s="186" t="s">
        <v>1008</v>
      </c>
      <c r="I126" s="186" t="s">
        <v>4391</v>
      </c>
      <c r="J126" s="186" t="s">
        <v>4392</v>
      </c>
      <c r="K126" s="186"/>
      <c r="L126" s="186"/>
      <c r="M126" s="284" t="s">
        <v>50</v>
      </c>
      <c r="N126" s="284" t="s">
        <v>50</v>
      </c>
      <c r="O126" s="186"/>
    </row>
    <row r="127" spans="1:18" s="285" customFormat="1" ht="43.5">
      <c r="A127" s="186">
        <v>114</v>
      </c>
      <c r="B127" s="186">
        <v>29</v>
      </c>
      <c r="C127" s="283" t="s">
        <v>45</v>
      </c>
      <c r="D127" s="283" t="s">
        <v>4393</v>
      </c>
      <c r="E127" s="283" t="s">
        <v>4394</v>
      </c>
      <c r="F127" s="186" t="s">
        <v>3348</v>
      </c>
      <c r="G127" s="186" t="s">
        <v>57</v>
      </c>
      <c r="H127" s="186" t="s">
        <v>1008</v>
      </c>
      <c r="I127" s="186" t="s">
        <v>4389</v>
      </c>
      <c r="J127" s="186" t="s">
        <v>4395</v>
      </c>
      <c r="K127" s="186"/>
      <c r="L127" s="186"/>
      <c r="M127" s="284" t="s">
        <v>50</v>
      </c>
      <c r="N127" s="284" t="s">
        <v>50</v>
      </c>
      <c r="O127" s="186"/>
    </row>
    <row r="128" spans="1:18" s="285" customFormat="1" ht="43.5">
      <c r="A128" s="186">
        <v>115</v>
      </c>
      <c r="B128" s="186">
        <v>29</v>
      </c>
      <c r="C128" s="283" t="s">
        <v>58</v>
      </c>
      <c r="D128" s="283" t="s">
        <v>4396</v>
      </c>
      <c r="E128" s="283" t="s">
        <v>4394</v>
      </c>
      <c r="F128" s="186" t="s">
        <v>3348</v>
      </c>
      <c r="G128" s="186" t="s">
        <v>57</v>
      </c>
      <c r="H128" s="186" t="s">
        <v>1008</v>
      </c>
      <c r="I128" s="186" t="s">
        <v>4389</v>
      </c>
      <c r="J128" s="186" t="s">
        <v>4397</v>
      </c>
      <c r="K128" s="186"/>
      <c r="L128" s="186"/>
      <c r="M128" s="284" t="s">
        <v>50</v>
      </c>
      <c r="N128" s="284" t="s">
        <v>50</v>
      </c>
      <c r="O128" s="186"/>
      <c r="R128" s="285" t="s">
        <v>4934</v>
      </c>
    </row>
    <row r="129" spans="1:19" s="225" customFormat="1" ht="44.25" customHeight="1">
      <c r="A129" s="204">
        <v>116</v>
      </c>
      <c r="B129" s="204">
        <v>29</v>
      </c>
      <c r="C129" s="294" t="s">
        <v>54</v>
      </c>
      <c r="D129" s="294" t="s">
        <v>1960</v>
      </c>
      <c r="E129" s="294" t="s">
        <v>4398</v>
      </c>
      <c r="F129" s="204" t="s">
        <v>3348</v>
      </c>
      <c r="G129" s="204" t="s">
        <v>57</v>
      </c>
      <c r="H129" s="204" t="s">
        <v>1161</v>
      </c>
      <c r="I129" s="204" t="s">
        <v>1162</v>
      </c>
      <c r="J129" s="204" t="s">
        <v>4399</v>
      </c>
      <c r="K129" s="204"/>
      <c r="L129" s="204"/>
      <c r="M129" s="295" t="s">
        <v>50</v>
      </c>
      <c r="N129" s="295" t="s">
        <v>50</v>
      </c>
      <c r="O129" s="204"/>
      <c r="P129" s="225" t="s">
        <v>1801</v>
      </c>
      <c r="Q129" s="296">
        <v>4000</v>
      </c>
      <c r="R129" s="225" t="s">
        <v>4813</v>
      </c>
    </row>
    <row r="130" spans="1:19" s="225" customFormat="1" ht="42" customHeight="1">
      <c r="A130" s="204">
        <v>117</v>
      </c>
      <c r="B130" s="204">
        <v>29</v>
      </c>
      <c r="C130" s="294" t="s">
        <v>58</v>
      </c>
      <c r="D130" s="294" t="s">
        <v>4400</v>
      </c>
      <c r="E130" s="294" t="s">
        <v>4401</v>
      </c>
      <c r="F130" s="204" t="s">
        <v>3348</v>
      </c>
      <c r="G130" s="204" t="s">
        <v>57</v>
      </c>
      <c r="H130" s="204" t="s">
        <v>1161</v>
      </c>
      <c r="I130" s="204" t="s">
        <v>1162</v>
      </c>
      <c r="J130" s="204" t="s">
        <v>1166</v>
      </c>
      <c r="K130" s="204"/>
      <c r="L130" s="204"/>
      <c r="M130" s="295" t="s">
        <v>50</v>
      </c>
      <c r="N130" s="295" t="s">
        <v>50</v>
      </c>
      <c r="O130" s="204"/>
      <c r="P130" s="225" t="s">
        <v>1801</v>
      </c>
      <c r="Q130" s="296">
        <v>4000</v>
      </c>
      <c r="R130" s="225" t="s">
        <v>4813</v>
      </c>
    </row>
    <row r="131" spans="1:19" s="225" customFormat="1" ht="43.5">
      <c r="A131" s="204">
        <v>118</v>
      </c>
      <c r="B131" s="204">
        <v>29</v>
      </c>
      <c r="C131" s="294" t="s">
        <v>58</v>
      </c>
      <c r="D131" s="294" t="s">
        <v>4402</v>
      </c>
      <c r="E131" s="294" t="s">
        <v>4403</v>
      </c>
      <c r="F131" s="204" t="s">
        <v>3348</v>
      </c>
      <c r="G131" s="204" t="s">
        <v>57</v>
      </c>
      <c r="H131" s="204" t="s">
        <v>1161</v>
      </c>
      <c r="I131" s="204" t="s">
        <v>4404</v>
      </c>
      <c r="J131" s="204"/>
      <c r="K131" s="204"/>
      <c r="L131" s="204"/>
      <c r="M131" s="295" t="s">
        <v>50</v>
      </c>
      <c r="N131" s="295" t="s">
        <v>50</v>
      </c>
      <c r="O131" s="204"/>
      <c r="P131" s="225" t="s">
        <v>1801</v>
      </c>
      <c r="Q131" s="296">
        <v>4000</v>
      </c>
      <c r="R131" s="225" t="s">
        <v>4813</v>
      </c>
    </row>
    <row r="132" spans="1:19" s="285" customFormat="1" ht="43.5">
      <c r="A132" s="186">
        <v>119</v>
      </c>
      <c r="B132" s="186">
        <v>29</v>
      </c>
      <c r="C132" s="283" t="s">
        <v>58</v>
      </c>
      <c r="D132" s="283" t="s">
        <v>4405</v>
      </c>
      <c r="E132" s="283" t="s">
        <v>4406</v>
      </c>
      <c r="F132" s="186" t="s">
        <v>3348</v>
      </c>
      <c r="G132" s="186" t="s">
        <v>57</v>
      </c>
      <c r="H132" s="186" t="s">
        <v>1994</v>
      </c>
      <c r="I132" s="186" t="s">
        <v>4407</v>
      </c>
      <c r="J132" s="186" t="s">
        <v>4408</v>
      </c>
      <c r="K132" s="186"/>
      <c r="L132" s="186"/>
      <c r="M132" s="284" t="s">
        <v>50</v>
      </c>
      <c r="N132" s="284" t="s">
        <v>50</v>
      </c>
      <c r="O132" s="186"/>
    </row>
    <row r="133" spans="1:19" s="285" customFormat="1" ht="43.5">
      <c r="A133" s="186">
        <v>120</v>
      </c>
      <c r="B133" s="186">
        <v>29</v>
      </c>
      <c r="C133" s="283" t="s">
        <v>54</v>
      </c>
      <c r="D133" s="283" t="s">
        <v>3205</v>
      </c>
      <c r="E133" s="283" t="s">
        <v>4409</v>
      </c>
      <c r="F133" s="186" t="s">
        <v>3348</v>
      </c>
      <c r="G133" s="186" t="s">
        <v>57</v>
      </c>
      <c r="H133" s="186" t="s">
        <v>1994</v>
      </c>
      <c r="I133" s="186" t="s">
        <v>4410</v>
      </c>
      <c r="J133" s="186" t="s">
        <v>4411</v>
      </c>
      <c r="K133" s="186"/>
      <c r="L133" s="186"/>
      <c r="M133" s="284" t="s">
        <v>50</v>
      </c>
      <c r="N133" s="284" t="s">
        <v>50</v>
      </c>
      <c r="O133" s="186"/>
    </row>
    <row r="134" spans="1:19" s="491" customFormat="1" ht="44.25" customHeight="1">
      <c r="A134" s="486">
        <v>121</v>
      </c>
      <c r="B134" s="486">
        <v>59</v>
      </c>
      <c r="C134" s="487" t="s">
        <v>58</v>
      </c>
      <c r="D134" s="487" t="s">
        <v>4412</v>
      </c>
      <c r="E134" s="487" t="s">
        <v>2013</v>
      </c>
      <c r="F134" s="486" t="s">
        <v>250</v>
      </c>
      <c r="G134" s="486" t="s">
        <v>57</v>
      </c>
      <c r="H134" s="486" t="s">
        <v>2014</v>
      </c>
      <c r="I134" s="486" t="s">
        <v>2015</v>
      </c>
      <c r="J134" s="486" t="s">
        <v>4413</v>
      </c>
      <c r="K134" s="486"/>
      <c r="L134" s="488" t="s">
        <v>50</v>
      </c>
      <c r="M134" s="486"/>
      <c r="N134" s="488" t="s">
        <v>50</v>
      </c>
      <c r="O134" s="486"/>
      <c r="P134" s="489" t="s">
        <v>4582</v>
      </c>
      <c r="Q134" s="490"/>
      <c r="R134" s="489" t="s">
        <v>4415</v>
      </c>
      <c r="S134" s="491" t="s">
        <v>3804</v>
      </c>
    </row>
    <row r="135" spans="1:19" s="285" customFormat="1" ht="43.5">
      <c r="A135" s="186">
        <v>122</v>
      </c>
      <c r="B135" s="186">
        <v>30</v>
      </c>
      <c r="C135" s="283" t="s">
        <v>54</v>
      </c>
      <c r="D135" s="283" t="s">
        <v>4416</v>
      </c>
      <c r="E135" s="283" t="s">
        <v>4417</v>
      </c>
      <c r="F135" s="186" t="s">
        <v>3386</v>
      </c>
      <c r="G135" s="186" t="s">
        <v>57</v>
      </c>
      <c r="H135" s="186" t="s">
        <v>4418</v>
      </c>
      <c r="I135" s="186" t="s">
        <v>4419</v>
      </c>
      <c r="J135" s="186" t="s">
        <v>4420</v>
      </c>
      <c r="K135" s="186"/>
      <c r="L135" s="186"/>
      <c r="M135" s="284" t="s">
        <v>50</v>
      </c>
      <c r="N135" s="284" t="s">
        <v>50</v>
      </c>
      <c r="O135" s="186"/>
    </row>
    <row r="136" spans="1:19" s="285" customFormat="1" ht="43.5">
      <c r="A136" s="186">
        <v>123</v>
      </c>
      <c r="B136" s="186">
        <v>30</v>
      </c>
      <c r="C136" s="283" t="s">
        <v>58</v>
      </c>
      <c r="D136" s="283" t="s">
        <v>4421</v>
      </c>
      <c r="E136" s="283" t="s">
        <v>4422</v>
      </c>
      <c r="F136" s="186" t="s">
        <v>3386</v>
      </c>
      <c r="G136" s="186" t="s">
        <v>57</v>
      </c>
      <c r="H136" s="186" t="s">
        <v>4423</v>
      </c>
      <c r="I136" s="186" t="s">
        <v>4424</v>
      </c>
      <c r="J136" s="186"/>
      <c r="K136" s="186"/>
      <c r="L136" s="186"/>
      <c r="M136" s="284" t="s">
        <v>50</v>
      </c>
      <c r="N136" s="284" t="s">
        <v>50</v>
      </c>
      <c r="O136" s="186"/>
    </row>
    <row r="137" spans="1:19" s="285" customFormat="1" ht="43.5">
      <c r="A137" s="186">
        <v>124</v>
      </c>
      <c r="B137" s="186">
        <v>30</v>
      </c>
      <c r="C137" s="283" t="s">
        <v>58</v>
      </c>
      <c r="D137" s="283" t="s">
        <v>770</v>
      </c>
      <c r="E137" s="283" t="s">
        <v>4425</v>
      </c>
      <c r="F137" s="186" t="s">
        <v>3386</v>
      </c>
      <c r="G137" s="186" t="s">
        <v>57</v>
      </c>
      <c r="H137" s="186" t="s">
        <v>4423</v>
      </c>
      <c r="I137" s="186" t="s">
        <v>4426</v>
      </c>
      <c r="J137" s="186"/>
      <c r="K137" s="186"/>
      <c r="L137" s="186"/>
      <c r="M137" s="284" t="s">
        <v>50</v>
      </c>
      <c r="N137" s="284" t="s">
        <v>50</v>
      </c>
      <c r="O137" s="186"/>
    </row>
    <row r="138" spans="1:19" s="285" customFormat="1" ht="43.5">
      <c r="A138" s="186">
        <v>125</v>
      </c>
      <c r="B138" s="186">
        <v>30</v>
      </c>
      <c r="C138" s="283" t="s">
        <v>54</v>
      </c>
      <c r="D138" s="283" t="s">
        <v>4427</v>
      </c>
      <c r="E138" s="283" t="s">
        <v>4428</v>
      </c>
      <c r="F138" s="186" t="s">
        <v>3386</v>
      </c>
      <c r="G138" s="186" t="s">
        <v>57</v>
      </c>
      <c r="H138" s="186" t="s">
        <v>4423</v>
      </c>
      <c r="I138" s="186" t="s">
        <v>4429</v>
      </c>
      <c r="J138" s="186"/>
      <c r="K138" s="186"/>
      <c r="L138" s="186"/>
      <c r="M138" s="284" t="s">
        <v>50</v>
      </c>
      <c r="N138" s="284" t="s">
        <v>50</v>
      </c>
      <c r="O138" s="186"/>
    </row>
    <row r="139" spans="1:19" s="285" customFormat="1" ht="43.5">
      <c r="A139" s="186">
        <v>126</v>
      </c>
      <c r="B139" s="186">
        <v>30</v>
      </c>
      <c r="C139" s="283" t="s">
        <v>58</v>
      </c>
      <c r="D139" s="283" t="s">
        <v>4430</v>
      </c>
      <c r="E139" s="283" t="s">
        <v>4431</v>
      </c>
      <c r="F139" s="186" t="s">
        <v>3386</v>
      </c>
      <c r="G139" s="186" t="s">
        <v>57</v>
      </c>
      <c r="H139" s="186" t="s">
        <v>4423</v>
      </c>
      <c r="I139" s="186" t="s">
        <v>4432</v>
      </c>
      <c r="J139" s="186"/>
      <c r="K139" s="186"/>
      <c r="L139" s="186"/>
      <c r="M139" s="284" t="s">
        <v>50</v>
      </c>
      <c r="N139" s="284" t="s">
        <v>50</v>
      </c>
      <c r="O139" s="186"/>
    </row>
    <row r="140" spans="1:19" s="285" customFormat="1" ht="43.5">
      <c r="A140" s="186">
        <v>127</v>
      </c>
      <c r="B140" s="186">
        <v>30</v>
      </c>
      <c r="C140" s="283" t="s">
        <v>58</v>
      </c>
      <c r="D140" s="283" t="s">
        <v>4433</v>
      </c>
      <c r="E140" s="283" t="s">
        <v>4434</v>
      </c>
      <c r="F140" s="186" t="s">
        <v>3386</v>
      </c>
      <c r="G140" s="186" t="s">
        <v>57</v>
      </c>
      <c r="H140" s="186" t="s">
        <v>4435</v>
      </c>
      <c r="I140" s="186" t="s">
        <v>4436</v>
      </c>
      <c r="J140" s="186" t="s">
        <v>4437</v>
      </c>
      <c r="K140" s="186"/>
      <c r="L140" s="186"/>
      <c r="M140" s="284" t="s">
        <v>50</v>
      </c>
      <c r="N140" s="284" t="s">
        <v>50</v>
      </c>
      <c r="O140" s="186"/>
    </row>
    <row r="141" spans="1:19" s="285" customFormat="1" ht="43.5">
      <c r="A141" s="186">
        <v>128</v>
      </c>
      <c r="B141" s="186">
        <v>30</v>
      </c>
      <c r="C141" s="283" t="s">
        <v>58</v>
      </c>
      <c r="D141" s="283" t="s">
        <v>4438</v>
      </c>
      <c r="E141" s="283" t="s">
        <v>3177</v>
      </c>
      <c r="F141" s="186" t="s">
        <v>3386</v>
      </c>
      <c r="G141" s="186" t="s">
        <v>57</v>
      </c>
      <c r="H141" s="186" t="s">
        <v>4439</v>
      </c>
      <c r="I141" s="186" t="s">
        <v>4440</v>
      </c>
      <c r="J141" s="186" t="s">
        <v>4441</v>
      </c>
      <c r="K141" s="186"/>
      <c r="L141" s="186"/>
      <c r="M141" s="284" t="s">
        <v>50</v>
      </c>
      <c r="N141" s="284" t="s">
        <v>50</v>
      </c>
      <c r="O141" s="186"/>
    </row>
    <row r="142" spans="1:19" s="285" customFormat="1" ht="43.5">
      <c r="A142" s="186">
        <v>129</v>
      </c>
      <c r="B142" s="186">
        <v>30</v>
      </c>
      <c r="C142" s="283" t="s">
        <v>54</v>
      </c>
      <c r="D142" s="283" t="s">
        <v>4442</v>
      </c>
      <c r="E142" s="283" t="s">
        <v>4443</v>
      </c>
      <c r="F142" s="186" t="s">
        <v>3386</v>
      </c>
      <c r="G142" s="186" t="s">
        <v>57</v>
      </c>
      <c r="H142" s="186" t="s">
        <v>4444</v>
      </c>
      <c r="I142" s="186" t="s">
        <v>4445</v>
      </c>
      <c r="J142" s="186"/>
      <c r="K142" s="186"/>
      <c r="L142" s="186"/>
      <c r="M142" s="284" t="s">
        <v>50</v>
      </c>
      <c r="N142" s="284" t="s">
        <v>50</v>
      </c>
      <c r="O142" s="186"/>
    </row>
    <row r="143" spans="1:19" s="285" customFormat="1" ht="43.5">
      <c r="A143" s="186">
        <v>130</v>
      </c>
      <c r="B143" s="186">
        <v>30</v>
      </c>
      <c r="C143" s="283" t="s">
        <v>58</v>
      </c>
      <c r="D143" s="283" t="s">
        <v>4223</v>
      </c>
      <c r="E143" s="283" t="s">
        <v>1038</v>
      </c>
      <c r="F143" s="186" t="s">
        <v>3386</v>
      </c>
      <c r="G143" s="186" t="s">
        <v>57</v>
      </c>
      <c r="H143" s="186" t="s">
        <v>4446</v>
      </c>
      <c r="I143" s="186" t="s">
        <v>1040</v>
      </c>
      <c r="J143" s="186"/>
      <c r="K143" s="186"/>
      <c r="L143" s="186"/>
      <c r="M143" s="284" t="s">
        <v>50</v>
      </c>
      <c r="N143" s="284" t="s">
        <v>50</v>
      </c>
      <c r="O143" s="186"/>
    </row>
    <row r="144" spans="1:19" s="285" customFormat="1" ht="43.5">
      <c r="A144" s="186">
        <v>131</v>
      </c>
      <c r="B144" s="186">
        <v>31</v>
      </c>
      <c r="C144" s="283" t="s">
        <v>58</v>
      </c>
      <c r="D144" s="283" t="s">
        <v>4447</v>
      </c>
      <c r="E144" s="283" t="s">
        <v>4448</v>
      </c>
      <c r="F144" s="186" t="s">
        <v>4449</v>
      </c>
      <c r="G144" s="186" t="s">
        <v>57</v>
      </c>
      <c r="H144" s="186" t="s">
        <v>4450</v>
      </c>
      <c r="I144" s="186" t="s">
        <v>4451</v>
      </c>
      <c r="J144" s="186"/>
      <c r="K144" s="186"/>
      <c r="L144" s="186"/>
      <c r="M144" s="284" t="s">
        <v>50</v>
      </c>
      <c r="N144" s="284" t="s">
        <v>50</v>
      </c>
      <c r="O144" s="186"/>
    </row>
    <row r="145" spans="1:18" s="489" customFormat="1" ht="40.5" customHeight="1">
      <c r="A145" s="486">
        <v>132</v>
      </c>
      <c r="B145" s="486">
        <v>32</v>
      </c>
      <c r="C145" s="487" t="s">
        <v>58</v>
      </c>
      <c r="D145" s="487" t="s">
        <v>2736</v>
      </c>
      <c r="E145" s="487" t="s">
        <v>4001</v>
      </c>
      <c r="F145" s="486" t="s">
        <v>3310</v>
      </c>
      <c r="G145" s="486" t="s">
        <v>57</v>
      </c>
      <c r="H145" s="486" t="s">
        <v>4452</v>
      </c>
      <c r="I145" s="486"/>
      <c r="J145" s="486" t="s">
        <v>4453</v>
      </c>
      <c r="K145" s="486"/>
      <c r="L145" s="486"/>
      <c r="M145" s="488" t="s">
        <v>50</v>
      </c>
      <c r="N145" s="488" t="s">
        <v>50</v>
      </c>
      <c r="O145" s="486"/>
      <c r="P145" s="489" t="s">
        <v>3798</v>
      </c>
      <c r="Q145" s="489" t="s">
        <v>4928</v>
      </c>
    </row>
    <row r="146" spans="1:18" s="285" customFormat="1" ht="35.25" customHeight="1">
      <c r="A146" s="186">
        <v>133</v>
      </c>
      <c r="B146" s="186">
        <v>32</v>
      </c>
      <c r="C146" s="283" t="s">
        <v>58</v>
      </c>
      <c r="D146" s="283" t="s">
        <v>4454</v>
      </c>
      <c r="E146" s="283" t="s">
        <v>4455</v>
      </c>
      <c r="F146" s="186" t="s">
        <v>3310</v>
      </c>
      <c r="G146" s="186" t="s">
        <v>57</v>
      </c>
      <c r="H146" s="186" t="s">
        <v>4452</v>
      </c>
      <c r="I146" s="186"/>
      <c r="J146" s="186" t="s">
        <v>4456</v>
      </c>
      <c r="K146" s="186"/>
      <c r="L146" s="186"/>
      <c r="M146" s="284" t="s">
        <v>50</v>
      </c>
      <c r="N146" s="284" t="s">
        <v>50</v>
      </c>
      <c r="O146" s="186"/>
      <c r="Q146" s="285" t="s">
        <v>4928</v>
      </c>
    </row>
    <row r="147" spans="1:18" s="285" customFormat="1" ht="36.75" customHeight="1">
      <c r="A147" s="186">
        <v>134</v>
      </c>
      <c r="B147" s="186">
        <v>32</v>
      </c>
      <c r="C147" s="283" t="s">
        <v>54</v>
      </c>
      <c r="D147" s="283" t="s">
        <v>3209</v>
      </c>
      <c r="E147" s="283" t="s">
        <v>4457</v>
      </c>
      <c r="F147" s="186" t="s">
        <v>3310</v>
      </c>
      <c r="G147" s="186" t="s">
        <v>57</v>
      </c>
      <c r="H147" s="186" t="s">
        <v>4452</v>
      </c>
      <c r="I147" s="186"/>
      <c r="J147" s="186" t="s">
        <v>4458</v>
      </c>
      <c r="K147" s="186"/>
      <c r="L147" s="186"/>
      <c r="M147" s="284" t="s">
        <v>50</v>
      </c>
      <c r="N147" s="284" t="s">
        <v>50</v>
      </c>
      <c r="O147" s="186"/>
      <c r="Q147" s="285" t="s">
        <v>4928</v>
      </c>
    </row>
    <row r="148" spans="1:18" s="225" customFormat="1" ht="43.5">
      <c r="A148" s="204">
        <v>135</v>
      </c>
      <c r="B148" s="204">
        <v>33</v>
      </c>
      <c r="C148" s="294" t="s">
        <v>58</v>
      </c>
      <c r="D148" s="294" t="s">
        <v>1307</v>
      </c>
      <c r="E148" s="294" t="s">
        <v>4459</v>
      </c>
      <c r="F148" s="204" t="s">
        <v>3436</v>
      </c>
      <c r="G148" s="204" t="s">
        <v>57</v>
      </c>
      <c r="H148" s="204" t="s">
        <v>4460</v>
      </c>
      <c r="I148" s="204" t="s">
        <v>4461</v>
      </c>
      <c r="J148" s="204" t="s">
        <v>4462</v>
      </c>
      <c r="K148" s="204"/>
      <c r="L148" s="204"/>
      <c r="M148" s="295" t="s">
        <v>50</v>
      </c>
      <c r="N148" s="295" t="s">
        <v>50</v>
      </c>
      <c r="O148" s="204"/>
      <c r="P148" s="225" t="s">
        <v>1801</v>
      </c>
      <c r="Q148" s="296">
        <v>4000</v>
      </c>
      <c r="R148" s="225" t="s">
        <v>4953</v>
      </c>
    </row>
    <row r="149" spans="1:18" s="489" customFormat="1" ht="33.75" customHeight="1">
      <c r="A149" s="486">
        <v>136</v>
      </c>
      <c r="B149" s="486">
        <v>33</v>
      </c>
      <c r="C149" s="487" t="s">
        <v>58</v>
      </c>
      <c r="D149" s="487" t="s">
        <v>4463</v>
      </c>
      <c r="E149" s="487" t="s">
        <v>4464</v>
      </c>
      <c r="F149" s="486" t="s">
        <v>3436</v>
      </c>
      <c r="G149" s="486" t="s">
        <v>57</v>
      </c>
      <c r="H149" s="486" t="s">
        <v>4460</v>
      </c>
      <c r="I149" s="486" t="s">
        <v>4465</v>
      </c>
      <c r="J149" s="486" t="s">
        <v>4466</v>
      </c>
      <c r="K149" s="486"/>
      <c r="L149" s="486"/>
      <c r="M149" s="488" t="s">
        <v>50</v>
      </c>
      <c r="N149" s="488" t="s">
        <v>50</v>
      </c>
      <c r="O149" s="486"/>
      <c r="Q149" s="489" t="s">
        <v>4928</v>
      </c>
    </row>
    <row r="150" spans="1:18" s="489" customFormat="1" ht="43.5">
      <c r="A150" s="486">
        <v>137</v>
      </c>
      <c r="B150" s="486">
        <v>33</v>
      </c>
      <c r="C150" s="487" t="s">
        <v>54</v>
      </c>
      <c r="D150" s="487" t="s">
        <v>4467</v>
      </c>
      <c r="E150" s="487" t="s">
        <v>4468</v>
      </c>
      <c r="F150" s="486" t="s">
        <v>3436</v>
      </c>
      <c r="G150" s="486" t="s">
        <v>57</v>
      </c>
      <c r="H150" s="486" t="s">
        <v>4460</v>
      </c>
      <c r="I150" s="486" t="s">
        <v>4469</v>
      </c>
      <c r="J150" s="486" t="s">
        <v>4466</v>
      </c>
      <c r="K150" s="486"/>
      <c r="L150" s="486"/>
      <c r="M150" s="488" t="s">
        <v>50</v>
      </c>
      <c r="N150" s="488" t="s">
        <v>50</v>
      </c>
      <c r="O150" s="486"/>
      <c r="Q150" s="489" t="s">
        <v>4928</v>
      </c>
    </row>
    <row r="151" spans="1:18" s="225" customFormat="1" ht="43.5">
      <c r="A151" s="204">
        <v>138</v>
      </c>
      <c r="B151" s="204">
        <v>33</v>
      </c>
      <c r="C151" s="294" t="s">
        <v>58</v>
      </c>
      <c r="D151" s="294" t="s">
        <v>4470</v>
      </c>
      <c r="E151" s="294" t="s">
        <v>4471</v>
      </c>
      <c r="F151" s="204" t="s">
        <v>3436</v>
      </c>
      <c r="G151" s="204" t="s">
        <v>57</v>
      </c>
      <c r="H151" s="204" t="s">
        <v>4472</v>
      </c>
      <c r="I151" s="204" t="s">
        <v>4473</v>
      </c>
      <c r="J151" s="204" t="s">
        <v>4474</v>
      </c>
      <c r="K151" s="204"/>
      <c r="L151" s="204"/>
      <c r="M151" s="295" t="s">
        <v>50</v>
      </c>
      <c r="N151" s="295" t="s">
        <v>50</v>
      </c>
      <c r="O151" s="204"/>
      <c r="P151" s="225" t="s">
        <v>1801</v>
      </c>
      <c r="Q151" s="296">
        <v>4000</v>
      </c>
      <c r="R151" s="225" t="s">
        <v>4928</v>
      </c>
    </row>
    <row r="152" spans="1:18" s="112" customFormat="1" ht="43.5">
      <c r="A152" s="148">
        <v>139</v>
      </c>
      <c r="B152" s="148">
        <v>33</v>
      </c>
      <c r="C152" s="392" t="s">
        <v>54</v>
      </c>
      <c r="D152" s="392" t="s">
        <v>4475</v>
      </c>
      <c r="E152" s="392" t="s">
        <v>4476</v>
      </c>
      <c r="F152" s="148" t="s">
        <v>3436</v>
      </c>
      <c r="G152" s="148" t="s">
        <v>57</v>
      </c>
      <c r="H152" s="148" t="s">
        <v>4472</v>
      </c>
      <c r="I152" s="148" t="s">
        <v>4477</v>
      </c>
      <c r="J152" s="148" t="s">
        <v>4478</v>
      </c>
      <c r="K152" s="148"/>
      <c r="L152" s="148"/>
      <c r="M152" s="393" t="s">
        <v>50</v>
      </c>
      <c r="N152" s="393" t="s">
        <v>50</v>
      </c>
      <c r="O152" s="148"/>
      <c r="P152" s="112" t="s">
        <v>2453</v>
      </c>
      <c r="Q152" s="391"/>
    </row>
    <row r="153" spans="1:18" s="225" customFormat="1" ht="43.5">
      <c r="A153" s="204">
        <v>140</v>
      </c>
      <c r="B153" s="204">
        <v>33</v>
      </c>
      <c r="C153" s="294" t="s">
        <v>58</v>
      </c>
      <c r="D153" s="294" t="s">
        <v>4479</v>
      </c>
      <c r="E153" s="294" t="s">
        <v>4480</v>
      </c>
      <c r="F153" s="204" t="s">
        <v>3436</v>
      </c>
      <c r="G153" s="204" t="s">
        <v>57</v>
      </c>
      <c r="H153" s="204" t="s">
        <v>4472</v>
      </c>
      <c r="I153" s="204" t="s">
        <v>4481</v>
      </c>
      <c r="J153" s="204" t="s">
        <v>4482</v>
      </c>
      <c r="K153" s="204"/>
      <c r="L153" s="204"/>
      <c r="M153" s="295" t="s">
        <v>50</v>
      </c>
      <c r="N153" s="295" t="s">
        <v>50</v>
      </c>
      <c r="O153" s="204"/>
      <c r="P153" s="225" t="s">
        <v>1801</v>
      </c>
      <c r="Q153" s="296">
        <v>4000</v>
      </c>
      <c r="R153" s="225" t="s">
        <v>4928</v>
      </c>
    </row>
    <row r="154" spans="1:18" s="225" customFormat="1" ht="43.5">
      <c r="A154" s="204">
        <v>141</v>
      </c>
      <c r="B154" s="204">
        <v>33</v>
      </c>
      <c r="C154" s="294" t="s">
        <v>58</v>
      </c>
      <c r="D154" s="294" t="s">
        <v>2204</v>
      </c>
      <c r="E154" s="294" t="s">
        <v>4483</v>
      </c>
      <c r="F154" s="204" t="s">
        <v>3436</v>
      </c>
      <c r="G154" s="204" t="s">
        <v>57</v>
      </c>
      <c r="H154" s="204" t="s">
        <v>4472</v>
      </c>
      <c r="I154" s="204" t="s">
        <v>4484</v>
      </c>
      <c r="J154" s="204" t="s">
        <v>4485</v>
      </c>
      <c r="K154" s="204"/>
      <c r="L154" s="204"/>
      <c r="M154" s="295" t="s">
        <v>50</v>
      </c>
      <c r="N154" s="295" t="s">
        <v>50</v>
      </c>
      <c r="O154" s="204"/>
      <c r="P154" s="225" t="s">
        <v>1801</v>
      </c>
      <c r="Q154" s="296">
        <v>4000</v>
      </c>
      <c r="R154" s="225" t="s">
        <v>4928</v>
      </c>
    </row>
    <row r="155" spans="1:18" s="112" customFormat="1" ht="43.5">
      <c r="A155" s="148">
        <v>142</v>
      </c>
      <c r="B155" s="148">
        <v>33</v>
      </c>
      <c r="C155" s="392" t="s">
        <v>58</v>
      </c>
      <c r="D155" s="392" t="s">
        <v>4486</v>
      </c>
      <c r="E155" s="392" t="s">
        <v>4487</v>
      </c>
      <c r="F155" s="148" t="s">
        <v>3436</v>
      </c>
      <c r="G155" s="148" t="s">
        <v>57</v>
      </c>
      <c r="H155" s="148" t="s">
        <v>4472</v>
      </c>
      <c r="I155" s="148" t="s">
        <v>4488</v>
      </c>
      <c r="J155" s="148" t="s">
        <v>4478</v>
      </c>
      <c r="K155" s="148"/>
      <c r="L155" s="148"/>
      <c r="M155" s="393" t="s">
        <v>50</v>
      </c>
      <c r="N155" s="393" t="s">
        <v>50</v>
      </c>
      <c r="O155" s="148"/>
      <c r="P155" s="112" t="s">
        <v>2453</v>
      </c>
    </row>
    <row r="156" spans="1:18" s="225" customFormat="1" ht="43.5">
      <c r="A156" s="204">
        <v>143</v>
      </c>
      <c r="B156" s="204">
        <v>33</v>
      </c>
      <c r="C156" s="294" t="s">
        <v>58</v>
      </c>
      <c r="D156" s="294" t="s">
        <v>4489</v>
      </c>
      <c r="E156" s="294" t="s">
        <v>4490</v>
      </c>
      <c r="F156" s="204" t="s">
        <v>3436</v>
      </c>
      <c r="G156" s="204" t="s">
        <v>57</v>
      </c>
      <c r="H156" s="204" t="s">
        <v>3514</v>
      </c>
      <c r="I156" s="204" t="s">
        <v>4491</v>
      </c>
      <c r="J156" s="204" t="s">
        <v>3519</v>
      </c>
      <c r="K156" s="204"/>
      <c r="L156" s="204"/>
      <c r="M156" s="295" t="s">
        <v>50</v>
      </c>
      <c r="N156" s="295" t="s">
        <v>50</v>
      </c>
      <c r="O156" s="204"/>
      <c r="P156" s="225" t="s">
        <v>1801</v>
      </c>
      <c r="Q156" s="296">
        <v>4000</v>
      </c>
      <c r="R156" s="225" t="s">
        <v>4928</v>
      </c>
    </row>
    <row r="157" spans="1:18" s="348" customFormat="1" ht="43.5">
      <c r="A157" s="159">
        <v>144</v>
      </c>
      <c r="B157" s="159">
        <v>33</v>
      </c>
      <c r="C157" s="345" t="s">
        <v>58</v>
      </c>
      <c r="D157" s="345" t="s">
        <v>4492</v>
      </c>
      <c r="E157" s="345" t="s">
        <v>3046</v>
      </c>
      <c r="F157" s="159" t="s">
        <v>3436</v>
      </c>
      <c r="G157" s="159" t="s">
        <v>57</v>
      </c>
      <c r="H157" s="159" t="s">
        <v>3514</v>
      </c>
      <c r="I157" s="159" t="s">
        <v>4493</v>
      </c>
      <c r="J157" s="159" t="s">
        <v>3519</v>
      </c>
      <c r="K157" s="159"/>
      <c r="L157" s="159"/>
      <c r="M157" s="346" t="s">
        <v>50</v>
      </c>
      <c r="N157" s="346" t="s">
        <v>50</v>
      </c>
      <c r="O157" s="159"/>
      <c r="R157" s="348" t="s">
        <v>4951</v>
      </c>
    </row>
    <row r="158" spans="1:18" s="348" customFormat="1" ht="43.5">
      <c r="A158" s="159">
        <v>145</v>
      </c>
      <c r="B158" s="159">
        <v>33</v>
      </c>
      <c r="C158" s="345" t="s">
        <v>58</v>
      </c>
      <c r="D158" s="345" t="s">
        <v>4494</v>
      </c>
      <c r="E158" s="345" t="s">
        <v>4495</v>
      </c>
      <c r="F158" s="159" t="s">
        <v>3436</v>
      </c>
      <c r="G158" s="159" t="s">
        <v>57</v>
      </c>
      <c r="H158" s="159" t="s">
        <v>3514</v>
      </c>
      <c r="I158" s="159" t="s">
        <v>4496</v>
      </c>
      <c r="J158" s="159" t="s">
        <v>3519</v>
      </c>
      <c r="K158" s="159"/>
      <c r="L158" s="159"/>
      <c r="M158" s="346" t="s">
        <v>50</v>
      </c>
      <c r="N158" s="346" t="s">
        <v>50</v>
      </c>
      <c r="O158" s="159"/>
      <c r="R158" s="348" t="s">
        <v>4951</v>
      </c>
    </row>
    <row r="159" spans="1:18" s="225" customFormat="1" ht="43.5">
      <c r="A159" s="204">
        <v>146</v>
      </c>
      <c r="B159" s="204">
        <v>33</v>
      </c>
      <c r="C159" s="294" t="s">
        <v>45</v>
      </c>
      <c r="D159" s="294" t="s">
        <v>4497</v>
      </c>
      <c r="E159" s="294" t="s">
        <v>4498</v>
      </c>
      <c r="F159" s="204" t="s">
        <v>3436</v>
      </c>
      <c r="G159" s="204" t="s">
        <v>57</v>
      </c>
      <c r="H159" s="204" t="s">
        <v>3514</v>
      </c>
      <c r="I159" s="204" t="s">
        <v>4499</v>
      </c>
      <c r="J159" s="204" t="s">
        <v>4500</v>
      </c>
      <c r="K159" s="204"/>
      <c r="L159" s="204"/>
      <c r="M159" s="295" t="s">
        <v>50</v>
      </c>
      <c r="N159" s="295" t="s">
        <v>50</v>
      </c>
      <c r="O159" s="204"/>
      <c r="P159" s="225" t="s">
        <v>1803</v>
      </c>
      <c r="Q159" s="296">
        <v>4000</v>
      </c>
      <c r="R159" s="225" t="s">
        <v>4928</v>
      </c>
    </row>
    <row r="160" spans="1:18" s="225" customFormat="1" ht="43.5">
      <c r="A160" s="204">
        <v>147</v>
      </c>
      <c r="B160" s="204">
        <v>33</v>
      </c>
      <c r="C160" s="294" t="s">
        <v>58</v>
      </c>
      <c r="D160" s="294" t="s">
        <v>4501</v>
      </c>
      <c r="E160" s="294" t="s">
        <v>4502</v>
      </c>
      <c r="F160" s="204" t="s">
        <v>3436</v>
      </c>
      <c r="G160" s="204" t="s">
        <v>57</v>
      </c>
      <c r="H160" s="204" t="s">
        <v>3514</v>
      </c>
      <c r="I160" s="204" t="s">
        <v>4503</v>
      </c>
      <c r="J160" s="204" t="s">
        <v>4504</v>
      </c>
      <c r="K160" s="204"/>
      <c r="L160" s="204"/>
      <c r="M160" s="295" t="s">
        <v>50</v>
      </c>
      <c r="N160" s="295" t="s">
        <v>50</v>
      </c>
      <c r="O160" s="204"/>
      <c r="P160" s="225" t="s">
        <v>1803</v>
      </c>
      <c r="Q160" s="296">
        <v>4000</v>
      </c>
      <c r="R160" s="225" t="s">
        <v>4928</v>
      </c>
    </row>
    <row r="161" spans="1:18" s="225" customFormat="1" ht="43.5">
      <c r="A161" s="204">
        <v>148</v>
      </c>
      <c r="B161" s="204">
        <v>33</v>
      </c>
      <c r="C161" s="294" t="s">
        <v>45</v>
      </c>
      <c r="D161" s="294" t="s">
        <v>4203</v>
      </c>
      <c r="E161" s="294" t="s">
        <v>4505</v>
      </c>
      <c r="F161" s="204" t="s">
        <v>3436</v>
      </c>
      <c r="G161" s="204" t="s">
        <v>57</v>
      </c>
      <c r="H161" s="204" t="s">
        <v>3514</v>
      </c>
      <c r="I161" s="204" t="s">
        <v>4506</v>
      </c>
      <c r="J161" s="204" t="s">
        <v>3519</v>
      </c>
      <c r="K161" s="204"/>
      <c r="L161" s="204"/>
      <c r="M161" s="295" t="s">
        <v>50</v>
      </c>
      <c r="N161" s="295" t="s">
        <v>50</v>
      </c>
      <c r="O161" s="204"/>
      <c r="P161" s="225" t="s">
        <v>1801</v>
      </c>
      <c r="Q161" s="296">
        <v>4000</v>
      </c>
      <c r="R161" s="225" t="s">
        <v>4928</v>
      </c>
    </row>
    <row r="162" spans="1:18" s="225" customFormat="1" ht="43.5">
      <c r="A162" s="204">
        <v>149</v>
      </c>
      <c r="B162" s="204">
        <v>33</v>
      </c>
      <c r="C162" s="294" t="s">
        <v>45</v>
      </c>
      <c r="D162" s="294" t="s">
        <v>4507</v>
      </c>
      <c r="E162" s="294" t="s">
        <v>4508</v>
      </c>
      <c r="F162" s="204" t="s">
        <v>3436</v>
      </c>
      <c r="G162" s="204" t="s">
        <v>57</v>
      </c>
      <c r="H162" s="204" t="s">
        <v>3514</v>
      </c>
      <c r="I162" s="204" t="s">
        <v>4509</v>
      </c>
      <c r="J162" s="204" t="s">
        <v>3519</v>
      </c>
      <c r="K162" s="204"/>
      <c r="L162" s="204"/>
      <c r="M162" s="295" t="s">
        <v>50</v>
      </c>
      <c r="N162" s="295" t="s">
        <v>50</v>
      </c>
      <c r="O162" s="204"/>
      <c r="P162" s="225" t="s">
        <v>1803</v>
      </c>
      <c r="Q162" s="296">
        <v>4000</v>
      </c>
      <c r="R162" s="225" t="s">
        <v>4928</v>
      </c>
    </row>
    <row r="163" spans="1:18" s="348" customFormat="1" ht="43.5">
      <c r="A163" s="159">
        <v>150</v>
      </c>
      <c r="B163" s="159">
        <v>33</v>
      </c>
      <c r="C163" s="345" t="s">
        <v>58</v>
      </c>
      <c r="D163" s="345" t="s">
        <v>4510</v>
      </c>
      <c r="E163" s="345" t="s">
        <v>4511</v>
      </c>
      <c r="F163" s="159" t="s">
        <v>3436</v>
      </c>
      <c r="G163" s="159" t="s">
        <v>57</v>
      </c>
      <c r="H163" s="159" t="s">
        <v>3514</v>
      </c>
      <c r="I163" s="159" t="s">
        <v>4512</v>
      </c>
      <c r="J163" s="159" t="s">
        <v>3519</v>
      </c>
      <c r="K163" s="159"/>
      <c r="L163" s="159"/>
      <c r="M163" s="346" t="s">
        <v>50</v>
      </c>
      <c r="N163" s="346" t="s">
        <v>50</v>
      </c>
      <c r="O163" s="159"/>
      <c r="R163" s="348" t="s">
        <v>4951</v>
      </c>
    </row>
    <row r="164" spans="1:18" s="225" customFormat="1" ht="43.5">
      <c r="A164" s="204">
        <v>151</v>
      </c>
      <c r="B164" s="204">
        <v>33</v>
      </c>
      <c r="C164" s="294" t="s">
        <v>58</v>
      </c>
      <c r="D164" s="294" t="s">
        <v>4513</v>
      </c>
      <c r="E164" s="294" t="s">
        <v>4514</v>
      </c>
      <c r="F164" s="204" t="s">
        <v>3436</v>
      </c>
      <c r="G164" s="204" t="s">
        <v>57</v>
      </c>
      <c r="H164" s="204" t="s">
        <v>3514</v>
      </c>
      <c r="I164" s="204" t="s">
        <v>4515</v>
      </c>
      <c r="J164" s="204" t="s">
        <v>3519</v>
      </c>
      <c r="K164" s="204"/>
      <c r="L164" s="204"/>
      <c r="M164" s="295" t="s">
        <v>50</v>
      </c>
      <c r="N164" s="295" t="s">
        <v>50</v>
      </c>
      <c r="O164" s="204"/>
      <c r="P164" s="225" t="s">
        <v>1803</v>
      </c>
      <c r="Q164" s="296">
        <v>4000</v>
      </c>
      <c r="R164" s="225" t="s">
        <v>4928</v>
      </c>
    </row>
    <row r="165" spans="1:18" s="225" customFormat="1" ht="44.25" customHeight="1">
      <c r="A165" s="204">
        <v>152</v>
      </c>
      <c r="B165" s="204">
        <v>33</v>
      </c>
      <c r="C165" s="294" t="s">
        <v>58</v>
      </c>
      <c r="D165" s="294" t="s">
        <v>336</v>
      </c>
      <c r="E165" s="294" t="s">
        <v>4516</v>
      </c>
      <c r="F165" s="204" t="s">
        <v>3436</v>
      </c>
      <c r="G165" s="204" t="s">
        <v>57</v>
      </c>
      <c r="H165" s="204" t="s">
        <v>3514</v>
      </c>
      <c r="I165" s="204" t="s">
        <v>4517</v>
      </c>
      <c r="J165" s="204" t="s">
        <v>4518</v>
      </c>
      <c r="K165" s="204"/>
      <c r="L165" s="204"/>
      <c r="M165" s="295" t="s">
        <v>50</v>
      </c>
      <c r="N165" s="295" t="s">
        <v>50</v>
      </c>
      <c r="O165" s="204"/>
      <c r="P165" s="225" t="s">
        <v>1803</v>
      </c>
      <c r="Q165" s="296">
        <v>4000</v>
      </c>
      <c r="R165" s="225" t="s">
        <v>4928</v>
      </c>
    </row>
    <row r="166" spans="1:18" s="225" customFormat="1" ht="43.5">
      <c r="A166" s="204">
        <v>153</v>
      </c>
      <c r="B166" s="204">
        <v>33</v>
      </c>
      <c r="C166" s="294" t="s">
        <v>45</v>
      </c>
      <c r="D166" s="294" t="s">
        <v>4519</v>
      </c>
      <c r="E166" s="294" t="s">
        <v>4520</v>
      </c>
      <c r="F166" s="204" t="s">
        <v>3436</v>
      </c>
      <c r="G166" s="204" t="s">
        <v>57</v>
      </c>
      <c r="H166" s="204" t="s">
        <v>3514</v>
      </c>
      <c r="I166" s="204" t="s">
        <v>4521</v>
      </c>
      <c r="J166" s="204" t="s">
        <v>3519</v>
      </c>
      <c r="K166" s="204"/>
      <c r="L166" s="204"/>
      <c r="M166" s="295" t="s">
        <v>50</v>
      </c>
      <c r="N166" s="295" t="s">
        <v>50</v>
      </c>
      <c r="O166" s="204"/>
      <c r="P166" s="225" t="s">
        <v>1801</v>
      </c>
      <c r="Q166" s="296">
        <v>4000</v>
      </c>
      <c r="R166" s="225" t="s">
        <v>4928</v>
      </c>
    </row>
    <row r="167" spans="1:18" s="285" customFormat="1" ht="41.25" customHeight="1">
      <c r="A167" s="186">
        <v>154</v>
      </c>
      <c r="B167" s="186">
        <v>34</v>
      </c>
      <c r="C167" s="283" t="s">
        <v>54</v>
      </c>
      <c r="D167" s="283" t="s">
        <v>2190</v>
      </c>
      <c r="E167" s="283" t="s">
        <v>4422</v>
      </c>
      <c r="F167" s="186" t="s">
        <v>3315</v>
      </c>
      <c r="G167" s="186" t="s">
        <v>57</v>
      </c>
      <c r="H167" s="186" t="s">
        <v>1049</v>
      </c>
      <c r="I167" s="186" t="s">
        <v>4522</v>
      </c>
      <c r="J167" s="186" t="s">
        <v>4523</v>
      </c>
      <c r="K167" s="186"/>
      <c r="L167" s="186"/>
      <c r="M167" s="284" t="s">
        <v>50</v>
      </c>
      <c r="N167" s="284" t="s">
        <v>50</v>
      </c>
      <c r="O167" s="186"/>
    </row>
    <row r="168" spans="1:18" s="285" customFormat="1" ht="43.5">
      <c r="A168" s="186">
        <v>155</v>
      </c>
      <c r="B168" s="186">
        <v>34</v>
      </c>
      <c r="C168" s="283" t="s">
        <v>45</v>
      </c>
      <c r="D168" s="283" t="s">
        <v>4524</v>
      </c>
      <c r="E168" s="283" t="s">
        <v>4525</v>
      </c>
      <c r="F168" s="186" t="s">
        <v>3315</v>
      </c>
      <c r="G168" s="186" t="s">
        <v>57</v>
      </c>
      <c r="H168" s="186" t="s">
        <v>429</v>
      </c>
      <c r="I168" s="186" t="s">
        <v>4526</v>
      </c>
      <c r="J168" s="186" t="s">
        <v>4527</v>
      </c>
      <c r="K168" s="186"/>
      <c r="L168" s="186"/>
      <c r="M168" s="284" t="s">
        <v>50</v>
      </c>
      <c r="N168" s="284" t="s">
        <v>50</v>
      </c>
      <c r="O168" s="186"/>
    </row>
    <row r="169" spans="1:18" s="285" customFormat="1" ht="43.5">
      <c r="A169" s="186">
        <v>156</v>
      </c>
      <c r="B169" s="186">
        <v>34</v>
      </c>
      <c r="C169" s="283" t="s">
        <v>45</v>
      </c>
      <c r="D169" s="283" t="s">
        <v>780</v>
      </c>
      <c r="E169" s="283" t="s">
        <v>4528</v>
      </c>
      <c r="F169" s="186" t="s">
        <v>3315</v>
      </c>
      <c r="G169" s="186" t="s">
        <v>57</v>
      </c>
      <c r="H169" s="186" t="s">
        <v>429</v>
      </c>
      <c r="I169" s="186" t="s">
        <v>4529</v>
      </c>
      <c r="J169" s="186" t="s">
        <v>4530</v>
      </c>
      <c r="K169" s="186"/>
      <c r="L169" s="186"/>
      <c r="M169" s="284" t="s">
        <v>50</v>
      </c>
      <c r="N169" s="284" t="s">
        <v>50</v>
      </c>
      <c r="O169" s="186"/>
    </row>
    <row r="170" spans="1:18" s="285" customFormat="1" ht="43.5">
      <c r="A170" s="186">
        <v>157</v>
      </c>
      <c r="B170" s="186">
        <v>34</v>
      </c>
      <c r="C170" s="283" t="s">
        <v>45</v>
      </c>
      <c r="D170" s="283" t="s">
        <v>4531</v>
      </c>
      <c r="E170" s="283" t="s">
        <v>4532</v>
      </c>
      <c r="F170" s="186" t="s">
        <v>3315</v>
      </c>
      <c r="G170" s="186" t="s">
        <v>57</v>
      </c>
      <c r="H170" s="186" t="s">
        <v>446</v>
      </c>
      <c r="I170" s="186" t="s">
        <v>4533</v>
      </c>
      <c r="J170" s="186" t="s">
        <v>4534</v>
      </c>
      <c r="K170" s="186"/>
      <c r="L170" s="186"/>
      <c r="M170" s="284" t="s">
        <v>50</v>
      </c>
      <c r="N170" s="284" t="s">
        <v>50</v>
      </c>
      <c r="O170" s="186"/>
    </row>
    <row r="171" spans="1:18" s="285" customFormat="1" ht="40.5" customHeight="1">
      <c r="A171" s="186">
        <v>158</v>
      </c>
      <c r="B171" s="186">
        <v>34</v>
      </c>
      <c r="C171" s="283" t="s">
        <v>58</v>
      </c>
      <c r="D171" s="283" t="s">
        <v>4535</v>
      </c>
      <c r="E171" s="283" t="s">
        <v>4536</v>
      </c>
      <c r="F171" s="186" t="s">
        <v>3315</v>
      </c>
      <c r="G171" s="186" t="s">
        <v>57</v>
      </c>
      <c r="H171" s="186" t="s">
        <v>446</v>
      </c>
      <c r="I171" s="186" t="s">
        <v>4537</v>
      </c>
      <c r="J171" s="186" t="s">
        <v>4538</v>
      </c>
      <c r="K171" s="186"/>
      <c r="L171" s="186"/>
      <c r="M171" s="284" t="s">
        <v>50</v>
      </c>
      <c r="N171" s="284" t="s">
        <v>50</v>
      </c>
      <c r="O171" s="186"/>
    </row>
    <row r="172" spans="1:18" s="285" customFormat="1" ht="43.5">
      <c r="A172" s="186">
        <v>159</v>
      </c>
      <c r="B172" s="186">
        <v>35</v>
      </c>
      <c r="C172" s="283" t="s">
        <v>58</v>
      </c>
      <c r="D172" s="283" t="s">
        <v>4223</v>
      </c>
      <c r="E172" s="283" t="s">
        <v>4539</v>
      </c>
      <c r="F172" s="186" t="s">
        <v>3510</v>
      </c>
      <c r="G172" s="186" t="s">
        <v>57</v>
      </c>
      <c r="H172" s="186" t="s">
        <v>1464</v>
      </c>
      <c r="I172" s="186" t="s">
        <v>2649</v>
      </c>
      <c r="J172" s="186" t="s">
        <v>4540</v>
      </c>
      <c r="K172" s="186"/>
      <c r="L172" s="186"/>
      <c r="M172" s="284" t="s">
        <v>50</v>
      </c>
      <c r="N172" s="284" t="s">
        <v>50</v>
      </c>
      <c r="O172" s="186"/>
    </row>
    <row r="173" spans="1:18" s="348" customFormat="1" ht="43.5">
      <c r="A173" s="159">
        <v>160</v>
      </c>
      <c r="B173" s="159">
        <v>35</v>
      </c>
      <c r="C173" s="345" t="s">
        <v>54</v>
      </c>
      <c r="D173" s="345" t="s">
        <v>4541</v>
      </c>
      <c r="E173" s="345" t="s">
        <v>4542</v>
      </c>
      <c r="F173" s="159" t="s">
        <v>3510</v>
      </c>
      <c r="G173" s="159" t="s">
        <v>57</v>
      </c>
      <c r="H173" s="159" t="s">
        <v>1473</v>
      </c>
      <c r="I173" s="159" t="s">
        <v>4543</v>
      </c>
      <c r="J173" s="159" t="s">
        <v>4544</v>
      </c>
      <c r="K173" s="159"/>
      <c r="L173" s="159"/>
      <c r="M173" s="346" t="s">
        <v>50</v>
      </c>
      <c r="N173" s="346" t="s">
        <v>50</v>
      </c>
      <c r="O173" s="159"/>
      <c r="P173" s="348" t="s">
        <v>4950</v>
      </c>
    </row>
    <row r="174" spans="1:18" s="112" customFormat="1" ht="43.5">
      <c r="A174" s="148">
        <v>161</v>
      </c>
      <c r="B174" s="148">
        <v>35</v>
      </c>
      <c r="C174" s="392" t="s">
        <v>45</v>
      </c>
      <c r="D174" s="392" t="s">
        <v>4545</v>
      </c>
      <c r="E174" s="392" t="s">
        <v>4546</v>
      </c>
      <c r="F174" s="148" t="s">
        <v>3510</v>
      </c>
      <c r="G174" s="148" t="s">
        <v>57</v>
      </c>
      <c r="H174" s="148" t="s">
        <v>1473</v>
      </c>
      <c r="I174" s="148" t="s">
        <v>4547</v>
      </c>
      <c r="J174" s="148"/>
      <c r="K174" s="148"/>
      <c r="L174" s="148"/>
      <c r="M174" s="393" t="s">
        <v>50</v>
      </c>
      <c r="N174" s="393" t="s">
        <v>50</v>
      </c>
      <c r="O174" s="148"/>
      <c r="P174" s="112" t="s">
        <v>1817</v>
      </c>
    </row>
    <row r="175" spans="1:18" s="348" customFormat="1" ht="43.5">
      <c r="A175" s="159">
        <v>162</v>
      </c>
      <c r="B175" s="159">
        <v>35</v>
      </c>
      <c r="C175" s="345" t="s">
        <v>45</v>
      </c>
      <c r="D175" s="345" t="s">
        <v>4548</v>
      </c>
      <c r="E175" s="345" t="s">
        <v>4549</v>
      </c>
      <c r="F175" s="159" t="s">
        <v>3510</v>
      </c>
      <c r="G175" s="159" t="s">
        <v>57</v>
      </c>
      <c r="H175" s="159" t="s">
        <v>1473</v>
      </c>
      <c r="I175" s="159" t="s">
        <v>4543</v>
      </c>
      <c r="J175" s="159" t="s">
        <v>4550</v>
      </c>
      <c r="K175" s="159"/>
      <c r="L175" s="159"/>
      <c r="M175" s="346" t="s">
        <v>50</v>
      </c>
      <c r="N175" s="346" t="s">
        <v>50</v>
      </c>
      <c r="O175" s="159"/>
      <c r="P175" s="348" t="s">
        <v>4950</v>
      </c>
    </row>
    <row r="176" spans="1:18" s="285" customFormat="1" ht="42.75" customHeight="1">
      <c r="A176" s="186">
        <v>163</v>
      </c>
      <c r="B176" s="186">
        <v>35</v>
      </c>
      <c r="C176" s="283" t="s">
        <v>58</v>
      </c>
      <c r="D176" s="283" t="s">
        <v>336</v>
      </c>
      <c r="E176" s="283" t="s">
        <v>4551</v>
      </c>
      <c r="F176" s="186" t="s">
        <v>3510</v>
      </c>
      <c r="G176" s="186" t="s">
        <v>57</v>
      </c>
      <c r="H176" s="186" t="s">
        <v>463</v>
      </c>
      <c r="I176" s="186" t="s">
        <v>4552</v>
      </c>
      <c r="J176" s="186" t="s">
        <v>4553</v>
      </c>
      <c r="K176" s="186"/>
      <c r="L176" s="186"/>
      <c r="M176" s="284" t="s">
        <v>50</v>
      </c>
      <c r="N176" s="284" t="s">
        <v>50</v>
      </c>
      <c r="O176" s="186"/>
    </row>
    <row r="177" spans="1:15" s="285" customFormat="1" ht="43.5">
      <c r="A177" s="152">
        <v>164</v>
      </c>
      <c r="B177" s="152">
        <v>35</v>
      </c>
      <c r="C177" s="382" t="s">
        <v>45</v>
      </c>
      <c r="D177" s="382" t="s">
        <v>4554</v>
      </c>
      <c r="E177" s="382" t="s">
        <v>4555</v>
      </c>
      <c r="F177" s="152" t="s">
        <v>3510</v>
      </c>
      <c r="G177" s="152" t="s">
        <v>57</v>
      </c>
      <c r="H177" s="152" t="s">
        <v>1834</v>
      </c>
      <c r="I177" s="152" t="s">
        <v>4556</v>
      </c>
      <c r="J177" s="152" t="s">
        <v>4557</v>
      </c>
      <c r="K177" s="152"/>
      <c r="L177" s="152"/>
      <c r="M177" s="335" t="s">
        <v>50</v>
      </c>
      <c r="N177" s="335" t="s">
        <v>50</v>
      </c>
      <c r="O177" s="152"/>
    </row>
  </sheetData>
  <mergeCells count="13">
    <mergeCell ref="J5:J6"/>
    <mergeCell ref="K5:M5"/>
    <mergeCell ref="N5:O5"/>
    <mergeCell ref="A1:O1"/>
    <mergeCell ref="A2:O2"/>
    <mergeCell ref="A3:O3"/>
    <mergeCell ref="A5:A6"/>
    <mergeCell ref="B5:B6"/>
    <mergeCell ref="C5:E6"/>
    <mergeCell ref="F5:F6"/>
    <mergeCell ref="G5:G6"/>
    <mergeCell ref="H5:H6"/>
    <mergeCell ref="I5:I6"/>
  </mergeCells>
  <hyperlinks>
    <hyperlink ref="S8" r:id="rId1"/>
  </hyperlinks>
  <printOptions horizontalCentered="1"/>
  <pageMargins left="0.31496062992125984" right="0.31496062992125984" top="0.74803149606299213" bottom="0.74803149606299213" header="0.31496062992125984" footer="0.31496062992125984"/>
  <pageSetup paperSize="9" scale="95" orientation="landscape" r:id="rId2"/>
  <headerFooter>
    <oddHeader>หน้าที่ &amp;P จาก &amp;N</oddHeader>
    <oddFooter>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T60"/>
  <sheetViews>
    <sheetView topLeftCell="A23" workbookViewId="0">
      <selection activeCell="B43" sqref="B43:R43"/>
    </sheetView>
  </sheetViews>
  <sheetFormatPr defaultRowHeight="21.75"/>
  <cols>
    <col min="1" max="1" width="4.875" style="1" customWidth="1"/>
    <col min="2" max="2" width="5.75" style="1" customWidth="1"/>
    <col min="3" max="3" width="6.5" style="1" customWidth="1"/>
    <col min="4" max="4" width="9" style="1"/>
    <col min="5" max="5" width="15.125" style="1" customWidth="1"/>
    <col min="6" max="6" width="15.25" style="1" customWidth="1"/>
    <col min="7" max="7" width="11" style="1" customWidth="1"/>
    <col min="8" max="8" width="23" style="1" customWidth="1"/>
    <col min="9" max="9" width="23.875" style="1" customWidth="1"/>
    <col min="10" max="10" width="11.125" style="1" customWidth="1"/>
    <col min="11" max="11" width="6.375" style="1" customWidth="1"/>
    <col min="12" max="12" width="6.75" style="1" customWidth="1"/>
    <col min="13" max="13" width="6.25" style="1" customWidth="1"/>
    <col min="14" max="14" width="6.375" style="1" customWidth="1"/>
    <col min="15" max="15" width="6" style="1" customWidth="1"/>
    <col min="16" max="17" width="9" style="1" customWidth="1"/>
    <col min="18" max="18" width="12.125" style="1" customWidth="1"/>
    <col min="19" max="21" width="9" style="1" customWidth="1"/>
    <col min="22" max="16384" width="9" style="1"/>
  </cols>
  <sheetData>
    <row r="1" spans="1:20">
      <c r="A1" s="551" t="s">
        <v>1847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</row>
    <row r="2" spans="1:20">
      <c r="A2" s="551" t="s">
        <v>4564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</row>
    <row r="3" spans="1:20">
      <c r="A3" s="551" t="s">
        <v>1848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</row>
    <row r="5" spans="1:20" s="375" customFormat="1" ht="21">
      <c r="A5" s="568" t="s">
        <v>1849</v>
      </c>
      <c r="B5" s="568" t="s">
        <v>182</v>
      </c>
      <c r="C5" s="562" t="s">
        <v>34</v>
      </c>
      <c r="D5" s="562"/>
      <c r="E5" s="562"/>
      <c r="F5" s="568" t="s">
        <v>1558</v>
      </c>
      <c r="G5" s="597" t="s">
        <v>35</v>
      </c>
      <c r="H5" s="568" t="s">
        <v>36</v>
      </c>
      <c r="I5" s="568" t="s">
        <v>1850</v>
      </c>
      <c r="J5" s="597" t="s">
        <v>1851</v>
      </c>
      <c r="K5" s="598" t="s">
        <v>38</v>
      </c>
      <c r="L5" s="598"/>
      <c r="M5" s="598"/>
      <c r="N5" s="598" t="s">
        <v>1852</v>
      </c>
      <c r="O5" s="598"/>
    </row>
    <row r="6" spans="1:20" s="240" customFormat="1" ht="56.25">
      <c r="A6" s="568"/>
      <c r="B6" s="568"/>
      <c r="C6" s="563"/>
      <c r="D6" s="563"/>
      <c r="E6" s="563"/>
      <c r="F6" s="568"/>
      <c r="G6" s="597"/>
      <c r="H6" s="568"/>
      <c r="I6" s="568"/>
      <c r="J6" s="597"/>
      <c r="K6" s="280" t="s">
        <v>39</v>
      </c>
      <c r="L6" s="280" t="s">
        <v>1853</v>
      </c>
      <c r="M6" s="280" t="s">
        <v>41</v>
      </c>
      <c r="N6" s="280" t="s">
        <v>43</v>
      </c>
      <c r="O6" s="281" t="s">
        <v>44</v>
      </c>
    </row>
    <row r="7" spans="1:20" s="91" customFormat="1" ht="43.5">
      <c r="A7" s="62">
        <v>1</v>
      </c>
      <c r="B7" s="204">
        <v>13</v>
      </c>
      <c r="C7" s="294" t="s">
        <v>58</v>
      </c>
      <c r="D7" s="294" t="s">
        <v>2863</v>
      </c>
      <c r="E7" s="294" t="s">
        <v>2864</v>
      </c>
      <c r="F7" s="204" t="s">
        <v>250</v>
      </c>
      <c r="G7" s="204" t="s">
        <v>57</v>
      </c>
      <c r="H7" s="204" t="s">
        <v>2865</v>
      </c>
      <c r="I7" s="204" t="s">
        <v>2866</v>
      </c>
      <c r="J7" s="204" t="s">
        <v>4593</v>
      </c>
      <c r="K7" s="204"/>
      <c r="L7" s="204"/>
      <c r="M7" s="295" t="s">
        <v>50</v>
      </c>
      <c r="N7" s="295" t="s">
        <v>50</v>
      </c>
      <c r="O7" s="204"/>
      <c r="P7" s="225" t="s">
        <v>1801</v>
      </c>
      <c r="Q7" s="296">
        <v>4000</v>
      </c>
      <c r="R7" s="225" t="s">
        <v>4565</v>
      </c>
      <c r="S7" s="91" t="s">
        <v>3485</v>
      </c>
    </row>
    <row r="8" spans="1:20" s="91" customFormat="1" ht="43.5">
      <c r="A8" s="60">
        <v>2</v>
      </c>
      <c r="B8" s="204">
        <v>13</v>
      </c>
      <c r="C8" s="294" t="s">
        <v>54</v>
      </c>
      <c r="D8" s="294" t="s">
        <v>661</v>
      </c>
      <c r="E8" s="294" t="s">
        <v>2874</v>
      </c>
      <c r="F8" s="204" t="s">
        <v>250</v>
      </c>
      <c r="G8" s="204" t="s">
        <v>57</v>
      </c>
      <c r="H8" s="204" t="s">
        <v>2865</v>
      </c>
      <c r="I8" s="204" t="s">
        <v>2875</v>
      </c>
      <c r="J8" s="204" t="s">
        <v>4594</v>
      </c>
      <c r="K8" s="204"/>
      <c r="L8" s="204"/>
      <c r="M8" s="295" t="s">
        <v>50</v>
      </c>
      <c r="N8" s="295" t="s">
        <v>50</v>
      </c>
      <c r="O8" s="204"/>
      <c r="P8" s="225" t="s">
        <v>1801</v>
      </c>
      <c r="Q8" s="296">
        <v>4000</v>
      </c>
      <c r="R8" s="225" t="s">
        <v>4566</v>
      </c>
      <c r="S8" s="91" t="s">
        <v>3750</v>
      </c>
    </row>
    <row r="9" spans="1:20" s="91" customFormat="1" ht="43.5">
      <c r="A9" s="60">
        <v>3</v>
      </c>
      <c r="B9" s="204">
        <v>13</v>
      </c>
      <c r="C9" s="294" t="s">
        <v>45</v>
      </c>
      <c r="D9" s="294" t="s">
        <v>2895</v>
      </c>
      <c r="E9" s="294" t="s">
        <v>2896</v>
      </c>
      <c r="F9" s="204" t="s">
        <v>250</v>
      </c>
      <c r="G9" s="204" t="s">
        <v>57</v>
      </c>
      <c r="H9" s="204" t="s">
        <v>2897</v>
      </c>
      <c r="I9" s="204" t="s">
        <v>2898</v>
      </c>
      <c r="J9" s="204"/>
      <c r="K9" s="204"/>
      <c r="L9" s="204"/>
      <c r="M9" s="295" t="s">
        <v>50</v>
      </c>
      <c r="N9" s="295" t="s">
        <v>50</v>
      </c>
      <c r="O9" s="204"/>
      <c r="P9" s="225" t="s">
        <v>1801</v>
      </c>
      <c r="Q9" s="296">
        <v>4000</v>
      </c>
      <c r="R9" s="225" t="s">
        <v>3616</v>
      </c>
      <c r="S9" s="91" t="s">
        <v>4567</v>
      </c>
    </row>
    <row r="10" spans="1:20" s="225" customFormat="1" ht="46.5" customHeight="1">
      <c r="A10" s="204">
        <v>4</v>
      </c>
      <c r="B10" s="204">
        <v>59</v>
      </c>
      <c r="C10" s="294" t="s">
        <v>58</v>
      </c>
      <c r="D10" s="294" t="s">
        <v>4412</v>
      </c>
      <c r="E10" s="294" t="s">
        <v>2013</v>
      </c>
      <c r="F10" s="204" t="s">
        <v>250</v>
      </c>
      <c r="G10" s="204" t="s">
        <v>57</v>
      </c>
      <c r="H10" s="204" t="s">
        <v>2014</v>
      </c>
      <c r="I10" s="204" t="s">
        <v>2015</v>
      </c>
      <c r="J10" s="204" t="s">
        <v>4413</v>
      </c>
      <c r="K10" s="204"/>
      <c r="L10" s="295" t="s">
        <v>50</v>
      </c>
      <c r="M10" s="204"/>
      <c r="N10" s="295" t="s">
        <v>50</v>
      </c>
      <c r="O10" s="204"/>
      <c r="P10" s="225" t="s">
        <v>1801</v>
      </c>
      <c r="Q10" s="296">
        <v>4000</v>
      </c>
      <c r="R10" s="225" t="s">
        <v>4415</v>
      </c>
      <c r="S10" s="198" t="s">
        <v>3804</v>
      </c>
      <c r="T10" s="225" t="s">
        <v>4578</v>
      </c>
    </row>
    <row r="11" spans="1:20" s="225" customFormat="1" ht="43.5">
      <c r="A11" s="204">
        <v>5</v>
      </c>
      <c r="B11" s="204">
        <v>59</v>
      </c>
      <c r="C11" s="294" t="s">
        <v>58</v>
      </c>
      <c r="D11" s="294" t="s">
        <v>4579</v>
      </c>
      <c r="E11" s="294" t="s">
        <v>4580</v>
      </c>
      <c r="F11" s="204" t="s">
        <v>4576</v>
      </c>
      <c r="G11" s="204" t="s">
        <v>57</v>
      </c>
      <c r="H11" s="204" t="s">
        <v>2014</v>
      </c>
      <c r="I11" s="204" t="s">
        <v>4581</v>
      </c>
      <c r="J11" s="204" t="s">
        <v>4592</v>
      </c>
      <c r="K11" s="204"/>
      <c r="L11" s="295"/>
      <c r="M11" s="295" t="s">
        <v>50</v>
      </c>
      <c r="N11" s="295" t="s">
        <v>50</v>
      </c>
      <c r="O11" s="204"/>
      <c r="P11" s="225" t="s">
        <v>1801</v>
      </c>
      <c r="Q11" s="296">
        <v>4000</v>
      </c>
    </row>
    <row r="12" spans="1:20" s="91" customFormat="1" ht="43.5">
      <c r="A12" s="60">
        <v>6</v>
      </c>
      <c r="B12" s="204">
        <v>13</v>
      </c>
      <c r="C12" s="294" t="s">
        <v>58</v>
      </c>
      <c r="D12" s="294" t="s">
        <v>2927</v>
      </c>
      <c r="E12" s="294" t="s">
        <v>2928</v>
      </c>
      <c r="F12" s="204" t="s">
        <v>250</v>
      </c>
      <c r="G12" s="204" t="s">
        <v>57</v>
      </c>
      <c r="H12" s="204" t="s">
        <v>2865</v>
      </c>
      <c r="I12" s="204"/>
      <c r="J12" s="204" t="s">
        <v>4662</v>
      </c>
      <c r="K12" s="204"/>
      <c r="L12" s="204"/>
      <c r="M12" s="295" t="s">
        <v>50</v>
      </c>
      <c r="N12" s="295" t="s">
        <v>50</v>
      </c>
      <c r="O12" s="204"/>
      <c r="P12" s="225" t="s">
        <v>1801</v>
      </c>
      <c r="Q12" s="296">
        <v>4000</v>
      </c>
      <c r="R12" s="225" t="s">
        <v>4664</v>
      </c>
    </row>
    <row r="13" spans="1:20" s="225" customFormat="1" ht="48" customHeight="1">
      <c r="A13" s="204">
        <v>7</v>
      </c>
      <c r="B13" s="204">
        <v>69</v>
      </c>
      <c r="C13" s="294" t="s">
        <v>58</v>
      </c>
      <c r="D13" s="294" t="s">
        <v>3006</v>
      </c>
      <c r="E13" s="294" t="s">
        <v>4816</v>
      </c>
      <c r="F13" s="204" t="s">
        <v>3442</v>
      </c>
      <c r="G13" s="204" t="s">
        <v>57</v>
      </c>
      <c r="H13" s="204" t="s">
        <v>4817</v>
      </c>
      <c r="I13" s="204" t="s">
        <v>4818</v>
      </c>
      <c r="J13" s="204" t="s">
        <v>4905</v>
      </c>
      <c r="K13" s="204"/>
      <c r="L13" s="295"/>
      <c r="M13" s="295" t="s">
        <v>50</v>
      </c>
      <c r="N13" s="295" t="s">
        <v>50</v>
      </c>
      <c r="O13" s="204"/>
      <c r="P13" s="225" t="s">
        <v>1801</v>
      </c>
      <c r="Q13" s="296">
        <v>4000</v>
      </c>
    </row>
    <row r="14" spans="1:20" s="225" customFormat="1" ht="45" customHeight="1">
      <c r="A14" s="204">
        <v>8</v>
      </c>
      <c r="B14" s="204">
        <v>69</v>
      </c>
      <c r="C14" s="294" t="s">
        <v>58</v>
      </c>
      <c r="D14" s="294" t="s">
        <v>3095</v>
      </c>
      <c r="E14" s="294" t="s">
        <v>4819</v>
      </c>
      <c r="F14" s="204" t="s">
        <v>3442</v>
      </c>
      <c r="G14" s="204" t="s">
        <v>57</v>
      </c>
      <c r="H14" s="204" t="s">
        <v>4817</v>
      </c>
      <c r="I14" s="204" t="s">
        <v>4820</v>
      </c>
      <c r="J14" s="204" t="s">
        <v>4821</v>
      </c>
      <c r="K14" s="204"/>
      <c r="L14" s="295"/>
      <c r="M14" s="295" t="s">
        <v>50</v>
      </c>
      <c r="N14" s="295" t="s">
        <v>50</v>
      </c>
      <c r="O14" s="204"/>
      <c r="P14" s="225" t="s">
        <v>1801</v>
      </c>
      <c r="Q14" s="296">
        <v>4000</v>
      </c>
    </row>
    <row r="15" spans="1:20" s="225" customFormat="1" ht="43.5" customHeight="1">
      <c r="A15" s="204">
        <v>9</v>
      </c>
      <c r="B15" s="204">
        <v>69</v>
      </c>
      <c r="C15" s="294" t="s">
        <v>54</v>
      </c>
      <c r="D15" s="294" t="s">
        <v>4079</v>
      </c>
      <c r="E15" s="294" t="s">
        <v>4822</v>
      </c>
      <c r="F15" s="204" t="s">
        <v>3442</v>
      </c>
      <c r="G15" s="204" t="s">
        <v>57</v>
      </c>
      <c r="H15" s="204" t="s">
        <v>4817</v>
      </c>
      <c r="I15" s="204" t="s">
        <v>4823</v>
      </c>
      <c r="J15" s="204" t="s">
        <v>4904</v>
      </c>
      <c r="K15" s="204"/>
      <c r="L15" s="295"/>
      <c r="M15" s="295" t="s">
        <v>50</v>
      </c>
      <c r="N15" s="295" t="s">
        <v>50</v>
      </c>
      <c r="O15" s="204"/>
      <c r="P15" s="225" t="s">
        <v>1801</v>
      </c>
      <c r="Q15" s="296">
        <v>4000</v>
      </c>
    </row>
    <row r="16" spans="1:20" s="225" customFormat="1" ht="39.75" customHeight="1">
      <c r="A16" s="204">
        <v>10</v>
      </c>
      <c r="B16" s="204">
        <v>69</v>
      </c>
      <c r="C16" s="294" t="s">
        <v>58</v>
      </c>
      <c r="D16" s="294" t="s">
        <v>4378</v>
      </c>
      <c r="E16" s="294" t="s">
        <v>4824</v>
      </c>
      <c r="F16" s="204" t="s">
        <v>3442</v>
      </c>
      <c r="G16" s="204" t="s">
        <v>57</v>
      </c>
      <c r="H16" s="204" t="s">
        <v>4817</v>
      </c>
      <c r="I16" s="204" t="s">
        <v>4825</v>
      </c>
      <c r="J16" s="204" t="s">
        <v>4906</v>
      </c>
      <c r="K16" s="204"/>
      <c r="L16" s="295"/>
      <c r="M16" s="295" t="s">
        <v>50</v>
      </c>
      <c r="N16" s="295" t="s">
        <v>50</v>
      </c>
      <c r="O16" s="204"/>
      <c r="P16" s="225" t="s">
        <v>1801</v>
      </c>
      <c r="Q16" s="296">
        <v>4000</v>
      </c>
    </row>
    <row r="17" spans="1:20" s="225" customFormat="1" ht="39.75" customHeight="1">
      <c r="A17" s="204">
        <v>11</v>
      </c>
      <c r="B17" s="204">
        <v>69</v>
      </c>
      <c r="C17" s="294" t="s">
        <v>58</v>
      </c>
      <c r="D17" s="294" t="s">
        <v>4826</v>
      </c>
      <c r="E17" s="294" t="s">
        <v>4827</v>
      </c>
      <c r="F17" s="204" t="s">
        <v>3442</v>
      </c>
      <c r="G17" s="204" t="s">
        <v>57</v>
      </c>
      <c r="H17" s="204" t="s">
        <v>4817</v>
      </c>
      <c r="I17" s="204" t="s">
        <v>4828</v>
      </c>
      <c r="J17" s="204" t="s">
        <v>4907</v>
      </c>
      <c r="K17" s="204"/>
      <c r="L17" s="295"/>
      <c r="M17" s="295" t="s">
        <v>50</v>
      </c>
      <c r="N17" s="295" t="s">
        <v>50</v>
      </c>
      <c r="O17" s="204"/>
      <c r="P17" s="225" t="s">
        <v>1801</v>
      </c>
      <c r="Q17" s="296">
        <v>4000</v>
      </c>
    </row>
    <row r="18" spans="1:20" s="225" customFormat="1" ht="43.5">
      <c r="A18" s="204">
        <v>12</v>
      </c>
      <c r="B18" s="204">
        <v>4</v>
      </c>
      <c r="C18" s="294" t="s">
        <v>54</v>
      </c>
      <c r="D18" s="294" t="s">
        <v>4197</v>
      </c>
      <c r="E18" s="294" t="s">
        <v>4198</v>
      </c>
      <c r="F18" s="204" t="s">
        <v>3128</v>
      </c>
      <c r="G18" s="204" t="s">
        <v>57</v>
      </c>
      <c r="H18" s="204" t="s">
        <v>586</v>
      </c>
      <c r="I18" s="204" t="s">
        <v>4199</v>
      </c>
      <c r="J18" s="204"/>
      <c r="K18" s="204"/>
      <c r="L18" s="204"/>
      <c r="M18" s="295" t="s">
        <v>50</v>
      </c>
      <c r="N18" s="295" t="s">
        <v>50</v>
      </c>
      <c r="O18" s="204"/>
      <c r="P18" s="225" t="s">
        <v>1801</v>
      </c>
      <c r="Q18" s="296">
        <v>4000</v>
      </c>
      <c r="R18" s="225" t="s">
        <v>3872</v>
      </c>
    </row>
    <row r="19" spans="1:20" s="225" customFormat="1" ht="43.5">
      <c r="A19" s="204">
        <v>13</v>
      </c>
      <c r="B19" s="204">
        <v>4</v>
      </c>
      <c r="C19" s="294" t="s">
        <v>45</v>
      </c>
      <c r="D19" s="294" t="s">
        <v>4200</v>
      </c>
      <c r="E19" s="294" t="s">
        <v>4201</v>
      </c>
      <c r="F19" s="204" t="s">
        <v>3128</v>
      </c>
      <c r="G19" s="204" t="s">
        <v>57</v>
      </c>
      <c r="H19" s="204" t="s">
        <v>586</v>
      </c>
      <c r="I19" s="204" t="s">
        <v>4199</v>
      </c>
      <c r="J19" s="204"/>
      <c r="K19" s="204"/>
      <c r="L19" s="204"/>
      <c r="M19" s="295" t="s">
        <v>50</v>
      </c>
      <c r="N19" s="295" t="s">
        <v>50</v>
      </c>
      <c r="O19" s="204"/>
      <c r="P19" s="225" t="s">
        <v>1801</v>
      </c>
      <c r="Q19" s="296">
        <v>4000</v>
      </c>
      <c r="R19" s="225" t="s">
        <v>3873</v>
      </c>
    </row>
    <row r="20" spans="1:20" s="225" customFormat="1" ht="43.5">
      <c r="A20" s="204">
        <v>14</v>
      </c>
      <c r="B20" s="204">
        <v>4</v>
      </c>
      <c r="C20" s="294" t="s">
        <v>54</v>
      </c>
      <c r="D20" s="294" t="s">
        <v>3758</v>
      </c>
      <c r="E20" s="294" t="s">
        <v>4202</v>
      </c>
      <c r="F20" s="204" t="s">
        <v>3128</v>
      </c>
      <c r="G20" s="204" t="s">
        <v>57</v>
      </c>
      <c r="H20" s="204" t="s">
        <v>586</v>
      </c>
      <c r="I20" s="204" t="s">
        <v>4199</v>
      </c>
      <c r="J20" s="204" t="s">
        <v>4829</v>
      </c>
      <c r="K20" s="204"/>
      <c r="L20" s="204"/>
      <c r="M20" s="295" t="s">
        <v>50</v>
      </c>
      <c r="N20" s="295" t="s">
        <v>50</v>
      </c>
      <c r="O20" s="204"/>
      <c r="P20" s="225" t="s">
        <v>1801</v>
      </c>
      <c r="Q20" s="296">
        <v>4000</v>
      </c>
      <c r="R20" s="225" t="s">
        <v>3856</v>
      </c>
    </row>
    <row r="21" spans="1:20" s="91" customFormat="1" ht="43.5">
      <c r="A21" s="60">
        <v>15</v>
      </c>
      <c r="B21" s="204">
        <v>38</v>
      </c>
      <c r="C21" s="294" t="s">
        <v>58</v>
      </c>
      <c r="D21" s="294" t="s">
        <v>3917</v>
      </c>
      <c r="E21" s="221" t="s">
        <v>3918</v>
      </c>
      <c r="F21" s="294" t="s">
        <v>3905</v>
      </c>
      <c r="G21" s="204" t="s">
        <v>57</v>
      </c>
      <c r="H21" s="204" t="s">
        <v>4099</v>
      </c>
      <c r="I21" s="204" t="s">
        <v>3907</v>
      </c>
      <c r="J21" s="204" t="s">
        <v>3919</v>
      </c>
      <c r="K21" s="204"/>
      <c r="L21" s="295"/>
      <c r="M21" s="295" t="s">
        <v>50</v>
      </c>
      <c r="N21" s="295" t="s">
        <v>50</v>
      </c>
      <c r="O21" s="204"/>
      <c r="P21" s="225" t="s">
        <v>1801</v>
      </c>
      <c r="Q21" s="296">
        <v>4000</v>
      </c>
      <c r="R21" s="225" t="s">
        <v>4835</v>
      </c>
      <c r="S21" s="225" t="s">
        <v>4090</v>
      </c>
      <c r="T21" s="225" t="s">
        <v>3804</v>
      </c>
    </row>
    <row r="22" spans="1:20" s="225" customFormat="1" ht="43.5">
      <c r="A22" s="204">
        <v>16</v>
      </c>
      <c r="B22" s="204">
        <v>59</v>
      </c>
      <c r="C22" s="294" t="s">
        <v>58</v>
      </c>
      <c r="D22" s="294" t="s">
        <v>1793</v>
      </c>
      <c r="E22" s="294" t="s">
        <v>4840</v>
      </c>
      <c r="F22" s="204" t="s">
        <v>3362</v>
      </c>
      <c r="G22" s="204" t="s">
        <v>57</v>
      </c>
      <c r="H22" s="204" t="s">
        <v>4838</v>
      </c>
      <c r="I22" s="204" t="s">
        <v>4841</v>
      </c>
      <c r="J22" s="204" t="s">
        <v>4930</v>
      </c>
      <c r="K22" s="204"/>
      <c r="L22" s="295"/>
      <c r="M22" s="295" t="s">
        <v>50</v>
      </c>
      <c r="N22" s="295" t="s">
        <v>50</v>
      </c>
      <c r="O22" s="204"/>
      <c r="P22" s="225" t="s">
        <v>1801</v>
      </c>
      <c r="Q22" s="296">
        <v>4000</v>
      </c>
    </row>
    <row r="23" spans="1:20" s="225" customFormat="1" ht="43.5">
      <c r="A23" s="204">
        <v>17</v>
      </c>
      <c r="B23" s="204">
        <v>59</v>
      </c>
      <c r="C23" s="294" t="s">
        <v>58</v>
      </c>
      <c r="D23" s="294" t="s">
        <v>4830</v>
      </c>
      <c r="E23" s="294" t="s">
        <v>4842</v>
      </c>
      <c r="F23" s="204" t="s">
        <v>3362</v>
      </c>
      <c r="G23" s="204" t="s">
        <v>57</v>
      </c>
      <c r="H23" s="204" t="s">
        <v>4838</v>
      </c>
      <c r="I23" s="204" t="s">
        <v>4843</v>
      </c>
      <c r="J23" s="204" t="s">
        <v>4931</v>
      </c>
      <c r="K23" s="204"/>
      <c r="L23" s="295"/>
      <c r="M23" s="295" t="s">
        <v>50</v>
      </c>
      <c r="N23" s="295" t="s">
        <v>50</v>
      </c>
      <c r="O23" s="204"/>
      <c r="P23" s="225" t="s">
        <v>1801</v>
      </c>
      <c r="Q23" s="296">
        <v>4000</v>
      </c>
    </row>
    <row r="24" spans="1:20" s="225" customFormat="1" ht="31.5" customHeight="1">
      <c r="A24" s="204">
        <v>18</v>
      </c>
      <c r="B24" s="204">
        <v>59</v>
      </c>
      <c r="C24" s="294" t="s">
        <v>58</v>
      </c>
      <c r="D24" s="294" t="s">
        <v>4844</v>
      </c>
      <c r="E24" s="294" t="s">
        <v>4845</v>
      </c>
      <c r="F24" s="204" t="s">
        <v>3362</v>
      </c>
      <c r="G24" s="204" t="s">
        <v>57</v>
      </c>
      <c r="H24" s="204" t="s">
        <v>4838</v>
      </c>
      <c r="I24" s="204"/>
      <c r="J24" s="204" t="s">
        <v>4846</v>
      </c>
      <c r="K24" s="204"/>
      <c r="L24" s="295"/>
      <c r="M24" s="295" t="s">
        <v>50</v>
      </c>
      <c r="N24" s="295" t="s">
        <v>50</v>
      </c>
      <c r="O24" s="204"/>
      <c r="P24" s="225" t="s">
        <v>1801</v>
      </c>
      <c r="Q24" s="296">
        <v>4000</v>
      </c>
    </row>
    <row r="25" spans="1:20" s="225" customFormat="1" ht="43.5">
      <c r="A25" s="204">
        <v>19</v>
      </c>
      <c r="B25" s="204">
        <v>59</v>
      </c>
      <c r="C25" s="294" t="s">
        <v>58</v>
      </c>
      <c r="D25" s="294" t="s">
        <v>1486</v>
      </c>
      <c r="E25" s="294" t="s">
        <v>4847</v>
      </c>
      <c r="F25" s="204" t="s">
        <v>3362</v>
      </c>
      <c r="G25" s="204" t="s">
        <v>57</v>
      </c>
      <c r="H25" s="204" t="s">
        <v>4838</v>
      </c>
      <c r="I25" s="204" t="s">
        <v>4992</v>
      </c>
      <c r="J25" s="204" t="s">
        <v>4929</v>
      </c>
      <c r="K25" s="204"/>
      <c r="L25" s="295"/>
      <c r="M25" s="295" t="s">
        <v>50</v>
      </c>
      <c r="N25" s="295" t="s">
        <v>50</v>
      </c>
      <c r="O25" s="204"/>
      <c r="P25" s="225" t="s">
        <v>1801</v>
      </c>
      <c r="Q25" s="296">
        <v>4000</v>
      </c>
    </row>
    <row r="26" spans="1:20" s="225" customFormat="1" ht="43.5">
      <c r="A26" s="204">
        <v>20</v>
      </c>
      <c r="B26" s="204">
        <v>105</v>
      </c>
      <c r="C26" s="294" t="s">
        <v>58</v>
      </c>
      <c r="D26" s="294" t="s">
        <v>4851</v>
      </c>
      <c r="E26" s="294" t="s">
        <v>2781</v>
      </c>
      <c r="F26" s="204" t="s">
        <v>3436</v>
      </c>
      <c r="G26" s="204" t="s">
        <v>57</v>
      </c>
      <c r="H26" s="204" t="s">
        <v>4852</v>
      </c>
      <c r="I26" s="204" t="s">
        <v>4853</v>
      </c>
      <c r="J26" s="204" t="s">
        <v>4854</v>
      </c>
      <c r="K26" s="204"/>
      <c r="L26" s="295"/>
      <c r="M26" s="295" t="s">
        <v>50</v>
      </c>
      <c r="N26" s="295" t="s">
        <v>50</v>
      </c>
      <c r="O26" s="204"/>
      <c r="P26" s="225" t="s">
        <v>1801</v>
      </c>
      <c r="Q26" s="296">
        <v>4000</v>
      </c>
    </row>
    <row r="27" spans="1:20" s="348" customFormat="1" ht="43.5" hidden="1">
      <c r="A27" s="159"/>
      <c r="B27" s="159">
        <v>105</v>
      </c>
      <c r="C27" s="345" t="s">
        <v>45</v>
      </c>
      <c r="D27" s="345" t="s">
        <v>4855</v>
      </c>
      <c r="E27" s="345" t="s">
        <v>2781</v>
      </c>
      <c r="F27" s="159" t="s">
        <v>3436</v>
      </c>
      <c r="G27" s="159" t="s">
        <v>57</v>
      </c>
      <c r="H27" s="159" t="s">
        <v>4852</v>
      </c>
      <c r="I27" s="159" t="s">
        <v>4853</v>
      </c>
      <c r="J27" s="159" t="s">
        <v>4856</v>
      </c>
      <c r="K27" s="159"/>
      <c r="L27" s="346"/>
      <c r="M27" s="346" t="s">
        <v>50</v>
      </c>
      <c r="N27" s="346" t="s">
        <v>50</v>
      </c>
      <c r="O27" s="159"/>
      <c r="Q27" s="349"/>
      <c r="R27" s="348" t="s">
        <v>4947</v>
      </c>
    </row>
    <row r="28" spans="1:20" s="225" customFormat="1" ht="43.5">
      <c r="A28" s="204">
        <v>21</v>
      </c>
      <c r="B28" s="204">
        <v>77</v>
      </c>
      <c r="C28" s="294" t="s">
        <v>58</v>
      </c>
      <c r="D28" s="294" t="s">
        <v>1172</v>
      </c>
      <c r="E28" s="294" t="s">
        <v>4901</v>
      </c>
      <c r="F28" s="204" t="s">
        <v>3128</v>
      </c>
      <c r="G28" s="204" t="s">
        <v>57</v>
      </c>
      <c r="H28" s="204" t="s">
        <v>4902</v>
      </c>
      <c r="I28" s="204" t="s">
        <v>4903</v>
      </c>
      <c r="J28" s="204" t="s">
        <v>4914</v>
      </c>
      <c r="K28" s="204"/>
      <c r="L28" s="295"/>
      <c r="M28" s="295" t="s">
        <v>50</v>
      </c>
      <c r="N28" s="295" t="s">
        <v>50</v>
      </c>
      <c r="O28" s="204"/>
      <c r="P28" s="225" t="s">
        <v>1801</v>
      </c>
      <c r="Q28" s="296">
        <v>4000</v>
      </c>
    </row>
    <row r="29" spans="1:20" s="91" customFormat="1" ht="43.5">
      <c r="A29" s="60">
        <v>22</v>
      </c>
      <c r="B29" s="204">
        <v>23</v>
      </c>
      <c r="C29" s="294" t="s">
        <v>58</v>
      </c>
      <c r="D29" s="294" t="s">
        <v>1225</v>
      </c>
      <c r="E29" s="294" t="s">
        <v>4276</v>
      </c>
      <c r="F29" s="204" t="s">
        <v>3460</v>
      </c>
      <c r="G29" s="204" t="s">
        <v>57</v>
      </c>
      <c r="H29" s="204" t="s">
        <v>1511</v>
      </c>
      <c r="I29" s="204" t="s">
        <v>4277</v>
      </c>
      <c r="J29" s="204" t="s">
        <v>4278</v>
      </c>
      <c r="K29" s="204"/>
      <c r="L29" s="204"/>
      <c r="M29" s="295" t="s">
        <v>50</v>
      </c>
      <c r="N29" s="295" t="s">
        <v>50</v>
      </c>
      <c r="O29" s="204"/>
      <c r="P29" s="225" t="s">
        <v>1801</v>
      </c>
      <c r="Q29" s="296">
        <v>4000</v>
      </c>
      <c r="R29" s="91" t="s">
        <v>4909</v>
      </c>
    </row>
    <row r="30" spans="1:20" s="91" customFormat="1" ht="43.5">
      <c r="A30" s="60">
        <v>23</v>
      </c>
      <c r="B30" s="204">
        <v>23</v>
      </c>
      <c r="C30" s="294" t="s">
        <v>58</v>
      </c>
      <c r="D30" s="294" t="s">
        <v>4279</v>
      </c>
      <c r="E30" s="294" t="s">
        <v>4280</v>
      </c>
      <c r="F30" s="204" t="s">
        <v>3460</v>
      </c>
      <c r="G30" s="204" t="s">
        <v>57</v>
      </c>
      <c r="H30" s="204" t="s">
        <v>1511</v>
      </c>
      <c r="I30" s="204" t="s">
        <v>4281</v>
      </c>
      <c r="J30" s="204" t="s">
        <v>4282</v>
      </c>
      <c r="K30" s="204"/>
      <c r="L30" s="204"/>
      <c r="M30" s="295" t="s">
        <v>50</v>
      </c>
      <c r="N30" s="295" t="s">
        <v>50</v>
      </c>
      <c r="O30" s="204"/>
      <c r="P30" s="225" t="s">
        <v>1801</v>
      </c>
      <c r="Q30" s="296">
        <v>4000</v>
      </c>
      <c r="R30" s="91" t="s">
        <v>4910</v>
      </c>
    </row>
    <row r="31" spans="1:20" s="91" customFormat="1" ht="43.5">
      <c r="A31" s="60">
        <v>24</v>
      </c>
      <c r="B31" s="204">
        <v>23</v>
      </c>
      <c r="C31" s="294" t="s">
        <v>58</v>
      </c>
      <c r="D31" s="294" t="s">
        <v>1155</v>
      </c>
      <c r="E31" s="294" t="s">
        <v>4254</v>
      </c>
      <c r="F31" s="204" t="s">
        <v>3460</v>
      </c>
      <c r="G31" s="204" t="s">
        <v>57</v>
      </c>
      <c r="H31" s="204" t="s">
        <v>1511</v>
      </c>
      <c r="I31" s="204" t="s">
        <v>4255</v>
      </c>
      <c r="J31" s="204" t="s">
        <v>4256</v>
      </c>
      <c r="K31" s="204"/>
      <c r="L31" s="204"/>
      <c r="M31" s="295" t="s">
        <v>50</v>
      </c>
      <c r="N31" s="295" t="s">
        <v>50</v>
      </c>
      <c r="O31" s="204"/>
      <c r="P31" s="225" t="s">
        <v>1801</v>
      </c>
      <c r="Q31" s="296">
        <v>4000</v>
      </c>
      <c r="R31" s="91" t="s">
        <v>4911</v>
      </c>
    </row>
    <row r="32" spans="1:20" s="91" customFormat="1" ht="43.5">
      <c r="A32" s="60">
        <v>25</v>
      </c>
      <c r="B32" s="204">
        <v>23</v>
      </c>
      <c r="C32" s="294" t="s">
        <v>58</v>
      </c>
      <c r="D32" s="294" t="s">
        <v>4257</v>
      </c>
      <c r="E32" s="294" t="s">
        <v>1718</v>
      </c>
      <c r="F32" s="204" t="s">
        <v>3460</v>
      </c>
      <c r="G32" s="204" t="s">
        <v>57</v>
      </c>
      <c r="H32" s="204" t="s">
        <v>1511</v>
      </c>
      <c r="I32" s="204" t="s">
        <v>4258</v>
      </c>
      <c r="J32" s="204" t="s">
        <v>4259</v>
      </c>
      <c r="K32" s="204"/>
      <c r="L32" s="204"/>
      <c r="M32" s="295" t="s">
        <v>50</v>
      </c>
      <c r="N32" s="295" t="s">
        <v>50</v>
      </c>
      <c r="O32" s="204"/>
      <c r="P32" s="225" t="s">
        <v>1801</v>
      </c>
      <c r="Q32" s="296">
        <v>4000</v>
      </c>
      <c r="R32" s="91" t="s">
        <v>3850</v>
      </c>
    </row>
    <row r="33" spans="1:19" s="91" customFormat="1" ht="33.75" customHeight="1">
      <c r="A33" s="60">
        <v>26</v>
      </c>
      <c r="B33" s="204">
        <v>23</v>
      </c>
      <c r="C33" s="294" t="s">
        <v>58</v>
      </c>
      <c r="D33" s="294" t="s">
        <v>2694</v>
      </c>
      <c r="E33" s="294" t="s">
        <v>4260</v>
      </c>
      <c r="F33" s="204" t="s">
        <v>3460</v>
      </c>
      <c r="G33" s="204" t="s">
        <v>57</v>
      </c>
      <c r="H33" s="204" t="s">
        <v>1511</v>
      </c>
      <c r="I33" s="204"/>
      <c r="J33" s="204" t="s">
        <v>4261</v>
      </c>
      <c r="K33" s="204"/>
      <c r="L33" s="204"/>
      <c r="M33" s="295" t="s">
        <v>50</v>
      </c>
      <c r="N33" s="295" t="s">
        <v>50</v>
      </c>
      <c r="O33" s="204"/>
      <c r="P33" s="225" t="s">
        <v>1801</v>
      </c>
      <c r="Q33" s="296">
        <v>4000</v>
      </c>
      <c r="R33" s="91" t="s">
        <v>4912</v>
      </c>
    </row>
    <row r="34" spans="1:19" s="285" customFormat="1" ht="43.5">
      <c r="A34" s="60">
        <v>27</v>
      </c>
      <c r="B34" s="204">
        <v>4</v>
      </c>
      <c r="C34" s="294" t="s">
        <v>58</v>
      </c>
      <c r="D34" s="294" t="s">
        <v>4145</v>
      </c>
      <c r="E34" s="221" t="s">
        <v>4151</v>
      </c>
      <c r="F34" s="204" t="s">
        <v>3128</v>
      </c>
      <c r="G34" s="204" t="s">
        <v>57</v>
      </c>
      <c r="H34" s="204" t="s">
        <v>4152</v>
      </c>
      <c r="I34" s="204" t="s">
        <v>4153</v>
      </c>
      <c r="J34" s="204" t="s">
        <v>4913</v>
      </c>
      <c r="K34" s="204"/>
      <c r="L34" s="204"/>
      <c r="M34" s="295" t="s">
        <v>50</v>
      </c>
      <c r="N34" s="295" t="s">
        <v>50</v>
      </c>
      <c r="O34" s="204"/>
      <c r="P34" s="225" t="s">
        <v>1801</v>
      </c>
      <c r="Q34" s="296">
        <v>4000</v>
      </c>
      <c r="R34" s="285" t="s">
        <v>3484</v>
      </c>
    </row>
    <row r="35" spans="1:19" s="285" customFormat="1" ht="43.5">
      <c r="A35" s="60">
        <v>28</v>
      </c>
      <c r="B35" s="204">
        <v>13</v>
      </c>
      <c r="C35" s="294" t="s">
        <v>58</v>
      </c>
      <c r="D35" s="294" t="s">
        <v>4925</v>
      </c>
      <c r="E35" s="294" t="s">
        <v>1127</v>
      </c>
      <c r="F35" s="204" t="s">
        <v>250</v>
      </c>
      <c r="G35" s="204" t="s">
        <v>57</v>
      </c>
      <c r="H35" s="204" t="s">
        <v>2865</v>
      </c>
      <c r="I35" s="204" t="s">
        <v>2868</v>
      </c>
      <c r="J35" s="204" t="s">
        <v>4924</v>
      </c>
      <c r="K35" s="204"/>
      <c r="L35" s="204"/>
      <c r="M35" s="295" t="s">
        <v>50</v>
      </c>
      <c r="N35" s="295" t="s">
        <v>50</v>
      </c>
      <c r="O35" s="204"/>
      <c r="P35" s="225" t="s">
        <v>1801</v>
      </c>
      <c r="Q35" s="296">
        <v>4000</v>
      </c>
      <c r="R35" s="225" t="s">
        <v>4926</v>
      </c>
      <c r="S35" s="285" t="s">
        <v>4927</v>
      </c>
    </row>
    <row r="36" spans="1:19" s="225" customFormat="1" ht="43.5">
      <c r="A36" s="204">
        <v>29</v>
      </c>
      <c r="B36" s="204"/>
      <c r="C36" s="294" t="s">
        <v>58</v>
      </c>
      <c r="D36" s="294" t="s">
        <v>4916</v>
      </c>
      <c r="E36" s="294" t="s">
        <v>4917</v>
      </c>
      <c r="F36" s="204" t="s">
        <v>3460</v>
      </c>
      <c r="G36" s="204" t="s">
        <v>57</v>
      </c>
      <c r="H36" s="204" t="s">
        <v>1511</v>
      </c>
      <c r="I36" s="204" t="s">
        <v>4918</v>
      </c>
      <c r="J36" s="204" t="s">
        <v>4919</v>
      </c>
      <c r="K36" s="204"/>
      <c r="L36" s="295"/>
      <c r="M36" s="295" t="s">
        <v>50</v>
      </c>
      <c r="N36" s="295" t="s">
        <v>50</v>
      </c>
      <c r="O36" s="204"/>
      <c r="P36" s="225" t="s">
        <v>1801</v>
      </c>
      <c r="Q36" s="296">
        <v>4000</v>
      </c>
      <c r="R36" s="225" t="s">
        <v>4920</v>
      </c>
    </row>
    <row r="37" spans="1:19" s="225" customFormat="1" ht="43.5">
      <c r="A37" s="204">
        <v>30</v>
      </c>
      <c r="B37" s="204">
        <v>116</v>
      </c>
      <c r="C37" s="294" t="s">
        <v>58</v>
      </c>
      <c r="D37" s="294" t="s">
        <v>4830</v>
      </c>
      <c r="E37" s="221" t="s">
        <v>4831</v>
      </c>
      <c r="F37" s="204" t="s">
        <v>4670</v>
      </c>
      <c r="G37" s="204" t="s">
        <v>57</v>
      </c>
      <c r="H37" s="204" t="s">
        <v>4832</v>
      </c>
      <c r="I37" s="204" t="s">
        <v>4833</v>
      </c>
      <c r="J37" s="204" t="s">
        <v>4834</v>
      </c>
      <c r="K37" s="204"/>
      <c r="L37" s="295" t="s">
        <v>50</v>
      </c>
      <c r="M37" s="204"/>
      <c r="N37" s="295" t="s">
        <v>50</v>
      </c>
      <c r="O37" s="221"/>
      <c r="P37" s="225" t="s">
        <v>1801</v>
      </c>
      <c r="Q37" s="296">
        <v>4000</v>
      </c>
    </row>
    <row r="38" spans="1:19" s="225" customFormat="1">
      <c r="A38" s="204">
        <v>31</v>
      </c>
      <c r="B38" s="204">
        <v>111</v>
      </c>
      <c r="C38" s="294" t="s">
        <v>58</v>
      </c>
      <c r="D38" s="294" t="s">
        <v>4595</v>
      </c>
      <c r="E38" s="221" t="s">
        <v>4596</v>
      </c>
      <c r="F38" s="204" t="s">
        <v>3348</v>
      </c>
      <c r="G38" s="204" t="s">
        <v>57</v>
      </c>
      <c r="H38" s="204" t="s">
        <v>4597</v>
      </c>
      <c r="I38" s="204" t="s">
        <v>4954</v>
      </c>
      <c r="J38" s="204" t="s">
        <v>4598</v>
      </c>
      <c r="K38" s="204"/>
      <c r="L38" s="295" t="s">
        <v>50</v>
      </c>
      <c r="M38" s="204"/>
      <c r="N38" s="295" t="s">
        <v>50</v>
      </c>
      <c r="O38" s="221"/>
      <c r="P38" s="225" t="s">
        <v>1801</v>
      </c>
      <c r="Q38" s="296">
        <v>4000</v>
      </c>
      <c r="R38" s="112"/>
    </row>
    <row r="39" spans="1:19" s="225" customFormat="1" ht="43.5">
      <c r="A39" s="204">
        <v>32</v>
      </c>
      <c r="B39" s="204">
        <v>124</v>
      </c>
      <c r="C39" s="294" t="s">
        <v>45</v>
      </c>
      <c r="D39" s="294" t="s">
        <v>4583</v>
      </c>
      <c r="E39" s="221" t="s">
        <v>4584</v>
      </c>
      <c r="F39" s="204" t="s">
        <v>3905</v>
      </c>
      <c r="G39" s="204" t="s">
        <v>57</v>
      </c>
      <c r="H39" s="204" t="s">
        <v>2167</v>
      </c>
      <c r="I39" s="204" t="s">
        <v>2178</v>
      </c>
      <c r="J39" s="204" t="s">
        <v>4585</v>
      </c>
      <c r="K39" s="204"/>
      <c r="L39" s="295" t="s">
        <v>50</v>
      </c>
      <c r="M39" s="204"/>
      <c r="N39" s="295" t="s">
        <v>50</v>
      </c>
      <c r="O39" s="204"/>
      <c r="P39" s="225" t="s">
        <v>1801</v>
      </c>
      <c r="Q39" s="296">
        <v>4000</v>
      </c>
    </row>
    <row r="40" spans="1:19" s="225" customFormat="1" ht="43.5">
      <c r="A40" s="204">
        <v>33</v>
      </c>
      <c r="B40" s="204">
        <v>124</v>
      </c>
      <c r="C40" s="294" t="s">
        <v>58</v>
      </c>
      <c r="D40" s="294" t="s">
        <v>4586</v>
      </c>
      <c r="E40" s="221" t="s">
        <v>4587</v>
      </c>
      <c r="F40" s="204" t="s">
        <v>3905</v>
      </c>
      <c r="G40" s="204" t="s">
        <v>57</v>
      </c>
      <c r="H40" s="204" t="s">
        <v>2167</v>
      </c>
      <c r="I40" s="204" t="s">
        <v>2178</v>
      </c>
      <c r="J40" s="204" t="s">
        <v>4588</v>
      </c>
      <c r="K40" s="204"/>
      <c r="L40" s="204"/>
      <c r="M40" s="295" t="s">
        <v>50</v>
      </c>
      <c r="N40" s="295" t="s">
        <v>50</v>
      </c>
      <c r="O40" s="204"/>
      <c r="P40" s="225" t="s">
        <v>1801</v>
      </c>
      <c r="Q40" s="296">
        <v>4000</v>
      </c>
    </row>
    <row r="41" spans="1:19" s="225" customFormat="1" ht="43.5">
      <c r="A41" s="204">
        <v>34</v>
      </c>
      <c r="B41" s="204">
        <v>124</v>
      </c>
      <c r="C41" s="294" t="s">
        <v>45</v>
      </c>
      <c r="D41" s="294" t="s">
        <v>4589</v>
      </c>
      <c r="E41" s="221" t="s">
        <v>4590</v>
      </c>
      <c r="F41" s="204" t="s">
        <v>3905</v>
      </c>
      <c r="G41" s="204" t="s">
        <v>57</v>
      </c>
      <c r="H41" s="204" t="s">
        <v>2167</v>
      </c>
      <c r="I41" s="204" t="s">
        <v>2178</v>
      </c>
      <c r="J41" s="204" t="s">
        <v>4591</v>
      </c>
      <c r="K41" s="204"/>
      <c r="L41" s="204"/>
      <c r="M41" s="295" t="s">
        <v>50</v>
      </c>
      <c r="N41" s="295" t="s">
        <v>50</v>
      </c>
      <c r="O41" s="204"/>
      <c r="P41" s="225" t="s">
        <v>1801</v>
      </c>
      <c r="Q41" s="296">
        <v>4000</v>
      </c>
    </row>
    <row r="42" spans="1:19" s="13" customFormat="1" ht="43.5">
      <c r="A42" s="55">
        <v>35</v>
      </c>
      <c r="B42" s="204">
        <v>12</v>
      </c>
      <c r="C42" s="297" t="s">
        <v>58</v>
      </c>
      <c r="D42" s="294" t="s">
        <v>2726</v>
      </c>
      <c r="E42" s="294" t="s">
        <v>2815</v>
      </c>
      <c r="F42" s="204" t="s">
        <v>164</v>
      </c>
      <c r="G42" s="204" t="s">
        <v>57</v>
      </c>
      <c r="H42" s="204" t="s">
        <v>284</v>
      </c>
      <c r="I42" s="204"/>
      <c r="J42" s="204" t="s">
        <v>4921</v>
      </c>
      <c r="K42" s="204"/>
      <c r="L42" s="204"/>
      <c r="M42" s="295" t="s">
        <v>50</v>
      </c>
      <c r="N42" s="295" t="s">
        <v>50</v>
      </c>
      <c r="O42" s="204"/>
      <c r="P42" s="225" t="s">
        <v>1801</v>
      </c>
      <c r="Q42" s="296">
        <v>4000</v>
      </c>
      <c r="R42" s="225" t="s">
        <v>4922</v>
      </c>
    </row>
    <row r="43" spans="1:19" s="13" customFormat="1" ht="43.5">
      <c r="A43" s="21">
        <v>36</v>
      </c>
      <c r="B43" s="204">
        <v>12</v>
      </c>
      <c r="C43" s="294" t="s">
        <v>58</v>
      </c>
      <c r="D43" s="294" t="s">
        <v>2816</v>
      </c>
      <c r="E43" s="294" t="s">
        <v>2817</v>
      </c>
      <c r="F43" s="204" t="s">
        <v>164</v>
      </c>
      <c r="G43" s="204" t="s">
        <v>57</v>
      </c>
      <c r="H43" s="204" t="s">
        <v>284</v>
      </c>
      <c r="I43" s="204"/>
      <c r="J43" s="204" t="s">
        <v>2818</v>
      </c>
      <c r="K43" s="204"/>
      <c r="L43" s="204"/>
      <c r="M43" s="295" t="s">
        <v>50</v>
      </c>
      <c r="N43" s="295" t="s">
        <v>50</v>
      </c>
      <c r="O43" s="204"/>
      <c r="P43" s="225" t="s">
        <v>1801</v>
      </c>
      <c r="Q43" s="296">
        <v>4000</v>
      </c>
      <c r="R43" s="225" t="s">
        <v>4923</v>
      </c>
    </row>
    <row r="44" spans="1:19" s="13" customFormat="1" ht="43.5">
      <c r="A44" s="21">
        <v>37</v>
      </c>
      <c r="B44" s="204">
        <v>29</v>
      </c>
      <c r="C44" s="294" t="s">
        <v>58</v>
      </c>
      <c r="D44" s="294" t="s">
        <v>4369</v>
      </c>
      <c r="E44" s="294" t="s">
        <v>4370</v>
      </c>
      <c r="F44" s="204" t="s">
        <v>3348</v>
      </c>
      <c r="G44" s="204" t="s">
        <v>57</v>
      </c>
      <c r="H44" s="204" t="s">
        <v>1152</v>
      </c>
      <c r="I44" s="204" t="s">
        <v>4371</v>
      </c>
      <c r="J44" s="204" t="s">
        <v>4372</v>
      </c>
      <c r="K44" s="204"/>
      <c r="L44" s="204"/>
      <c r="M44" s="295" t="s">
        <v>50</v>
      </c>
      <c r="N44" s="295" t="s">
        <v>50</v>
      </c>
      <c r="O44" s="204"/>
      <c r="P44" s="225" t="s">
        <v>1801</v>
      </c>
      <c r="Q44" s="296">
        <v>4000</v>
      </c>
      <c r="R44" s="13" t="s">
        <v>4940</v>
      </c>
    </row>
    <row r="45" spans="1:19" s="13" customFormat="1" ht="43.5">
      <c r="A45" s="21">
        <v>38</v>
      </c>
      <c r="B45" s="204">
        <v>29</v>
      </c>
      <c r="C45" s="294" t="s">
        <v>58</v>
      </c>
      <c r="D45" s="294" t="s">
        <v>3585</v>
      </c>
      <c r="E45" s="294" t="s">
        <v>4355</v>
      </c>
      <c r="F45" s="204" t="s">
        <v>3348</v>
      </c>
      <c r="G45" s="204" t="s">
        <v>57</v>
      </c>
      <c r="H45" s="204" t="s">
        <v>1152</v>
      </c>
      <c r="I45" s="204" t="s">
        <v>4356</v>
      </c>
      <c r="J45" s="204" t="s">
        <v>4357</v>
      </c>
      <c r="K45" s="204"/>
      <c r="L45" s="204"/>
      <c r="M45" s="295" t="s">
        <v>50</v>
      </c>
      <c r="N45" s="295" t="s">
        <v>50</v>
      </c>
      <c r="O45" s="204"/>
      <c r="P45" s="225" t="s">
        <v>1801</v>
      </c>
      <c r="Q45" s="296">
        <v>4000</v>
      </c>
      <c r="R45" s="13" t="s">
        <v>4946</v>
      </c>
    </row>
    <row r="46" spans="1:19" s="13" customFormat="1" ht="43.5">
      <c r="A46" s="21">
        <v>39</v>
      </c>
      <c r="B46" s="204">
        <v>29</v>
      </c>
      <c r="C46" s="294" t="s">
        <v>58</v>
      </c>
      <c r="D46" s="294" t="s">
        <v>604</v>
      </c>
      <c r="E46" s="294" t="s">
        <v>4358</v>
      </c>
      <c r="F46" s="204" t="s">
        <v>3348</v>
      </c>
      <c r="G46" s="204" t="s">
        <v>57</v>
      </c>
      <c r="H46" s="204" t="s">
        <v>1152</v>
      </c>
      <c r="I46" s="204" t="s">
        <v>4359</v>
      </c>
      <c r="J46" s="204" t="s">
        <v>4360</v>
      </c>
      <c r="K46" s="204"/>
      <c r="L46" s="204"/>
      <c r="M46" s="295" t="s">
        <v>50</v>
      </c>
      <c r="N46" s="295" t="s">
        <v>50</v>
      </c>
      <c r="O46" s="204"/>
      <c r="P46" s="225" t="s">
        <v>1801</v>
      </c>
      <c r="Q46" s="296">
        <v>4000</v>
      </c>
      <c r="R46" s="13" t="s">
        <v>3807</v>
      </c>
    </row>
    <row r="47" spans="1:19" s="13" customFormat="1" ht="43.5">
      <c r="A47" s="21">
        <v>40</v>
      </c>
      <c r="B47" s="204">
        <v>29</v>
      </c>
      <c r="C47" s="294" t="s">
        <v>58</v>
      </c>
      <c r="D47" s="294" t="s">
        <v>4361</v>
      </c>
      <c r="E47" s="294" t="s">
        <v>4362</v>
      </c>
      <c r="F47" s="204" t="s">
        <v>3348</v>
      </c>
      <c r="G47" s="204" t="s">
        <v>57</v>
      </c>
      <c r="H47" s="204" t="s">
        <v>1152</v>
      </c>
      <c r="I47" s="204" t="s">
        <v>4363</v>
      </c>
      <c r="J47" s="204" t="s">
        <v>4364</v>
      </c>
      <c r="K47" s="204"/>
      <c r="L47" s="204"/>
      <c r="M47" s="295" t="s">
        <v>50</v>
      </c>
      <c r="N47" s="295" t="s">
        <v>50</v>
      </c>
      <c r="O47" s="204"/>
      <c r="P47" s="225" t="s">
        <v>1801</v>
      </c>
      <c r="Q47" s="296">
        <v>4000</v>
      </c>
      <c r="R47" s="13" t="s">
        <v>3808</v>
      </c>
    </row>
    <row r="48" spans="1:19" s="13" customFormat="1" ht="33" customHeight="1">
      <c r="A48" s="21">
        <v>41</v>
      </c>
      <c r="B48" s="204">
        <v>29</v>
      </c>
      <c r="C48" s="294" t="s">
        <v>58</v>
      </c>
      <c r="D48" s="294" t="s">
        <v>4365</v>
      </c>
      <c r="E48" s="294" t="s">
        <v>4366</v>
      </c>
      <c r="F48" s="204" t="s">
        <v>3348</v>
      </c>
      <c r="G48" s="204" t="s">
        <v>57</v>
      </c>
      <c r="H48" s="204" t="s">
        <v>1152</v>
      </c>
      <c r="I48" s="204" t="s">
        <v>4367</v>
      </c>
      <c r="J48" s="204" t="s">
        <v>4368</v>
      </c>
      <c r="K48" s="204"/>
      <c r="L48" s="204"/>
      <c r="M48" s="295" t="s">
        <v>50</v>
      </c>
      <c r="N48" s="295" t="s">
        <v>50</v>
      </c>
      <c r="O48" s="204"/>
      <c r="P48" s="225" t="s">
        <v>1801</v>
      </c>
      <c r="Q48" s="296">
        <v>4000</v>
      </c>
      <c r="R48" s="13" t="s">
        <v>3809</v>
      </c>
    </row>
    <row r="49" spans="1:19" s="164" customFormat="1" ht="43.5" hidden="1">
      <c r="A49" s="156"/>
      <c r="B49" s="159">
        <v>59</v>
      </c>
      <c r="C49" s="345" t="s">
        <v>58</v>
      </c>
      <c r="D49" s="345" t="s">
        <v>1225</v>
      </c>
      <c r="E49" s="345" t="s">
        <v>4837</v>
      </c>
      <c r="F49" s="159" t="s">
        <v>3362</v>
      </c>
      <c r="G49" s="159" t="s">
        <v>57</v>
      </c>
      <c r="H49" s="159" t="s">
        <v>4838</v>
      </c>
      <c r="I49" s="159" t="s">
        <v>4839</v>
      </c>
      <c r="J49" s="159"/>
      <c r="K49" s="159"/>
      <c r="L49" s="346"/>
      <c r="M49" s="346" t="s">
        <v>50</v>
      </c>
      <c r="N49" s="346" t="s">
        <v>50</v>
      </c>
      <c r="O49" s="159"/>
      <c r="R49" s="164" t="s">
        <v>4993</v>
      </c>
    </row>
    <row r="50" spans="1:19" s="164" customFormat="1" ht="43.5" hidden="1">
      <c r="A50" s="156"/>
      <c r="B50" s="159">
        <v>4</v>
      </c>
      <c r="C50" s="345" t="s">
        <v>58</v>
      </c>
      <c r="D50" s="345" t="s">
        <v>258</v>
      </c>
      <c r="E50" s="345" t="s">
        <v>3992</v>
      </c>
      <c r="F50" s="159" t="s">
        <v>3128</v>
      </c>
      <c r="G50" s="159" t="s">
        <v>57</v>
      </c>
      <c r="H50" s="159" t="s">
        <v>136</v>
      </c>
      <c r="I50" s="159" t="s">
        <v>3993</v>
      </c>
      <c r="J50" s="159" t="s">
        <v>3994</v>
      </c>
      <c r="K50" s="159"/>
      <c r="L50" s="346"/>
      <c r="M50" s="346" t="s">
        <v>50</v>
      </c>
      <c r="N50" s="346" t="s">
        <v>50</v>
      </c>
      <c r="O50" s="159"/>
      <c r="P50" s="348"/>
      <c r="Q50" s="349"/>
      <c r="R50" s="348" t="s">
        <v>4900</v>
      </c>
      <c r="S50" s="164" t="s">
        <v>4959</v>
      </c>
    </row>
    <row r="51" spans="1:19" s="206" customFormat="1" ht="43.5">
      <c r="A51" s="200">
        <v>42</v>
      </c>
      <c r="B51" s="204">
        <v>59</v>
      </c>
      <c r="C51" s="294" t="s">
        <v>58</v>
      </c>
      <c r="D51" s="294" t="s">
        <v>4574</v>
      </c>
      <c r="E51" s="221" t="s">
        <v>4575</v>
      </c>
      <c r="F51" s="204" t="s">
        <v>4576</v>
      </c>
      <c r="G51" s="204" t="s">
        <v>57</v>
      </c>
      <c r="H51" s="204" t="s">
        <v>3367</v>
      </c>
      <c r="I51" s="204" t="s">
        <v>4577</v>
      </c>
      <c r="J51" s="204"/>
      <c r="K51" s="204"/>
      <c r="L51" s="204"/>
      <c r="M51" s="295" t="s">
        <v>50</v>
      </c>
      <c r="N51" s="295" t="s">
        <v>50</v>
      </c>
      <c r="O51" s="204"/>
      <c r="P51" s="206" t="s">
        <v>1801</v>
      </c>
      <c r="Q51" s="516">
        <v>4000</v>
      </c>
    </row>
    <row r="52" spans="1:19" s="164" customFormat="1" ht="43.5" hidden="1">
      <c r="A52" s="156"/>
      <c r="B52" s="159">
        <v>104</v>
      </c>
      <c r="C52" s="345" t="s">
        <v>45</v>
      </c>
      <c r="D52" s="345" t="s">
        <v>4568</v>
      </c>
      <c r="E52" s="355" t="s">
        <v>4569</v>
      </c>
      <c r="F52" s="159" t="s">
        <v>4570</v>
      </c>
      <c r="G52" s="159" t="s">
        <v>57</v>
      </c>
      <c r="H52" s="159" t="s">
        <v>4571</v>
      </c>
      <c r="I52" s="159" t="s">
        <v>4572</v>
      </c>
      <c r="J52" s="159" t="s">
        <v>4573</v>
      </c>
      <c r="K52" s="159"/>
      <c r="L52" s="159"/>
      <c r="M52" s="346" t="s">
        <v>50</v>
      </c>
      <c r="N52" s="346" t="s">
        <v>50</v>
      </c>
      <c r="O52" s="159"/>
      <c r="R52" s="164" t="s">
        <v>4961</v>
      </c>
    </row>
    <row r="53" spans="1:19" s="164" customFormat="1" ht="33" hidden="1" customHeight="1">
      <c r="A53" s="156"/>
      <c r="B53" s="159">
        <v>59</v>
      </c>
      <c r="C53" s="345" t="s">
        <v>58</v>
      </c>
      <c r="D53" s="345" t="s">
        <v>4848</v>
      </c>
      <c r="E53" s="345" t="s">
        <v>4849</v>
      </c>
      <c r="F53" s="159" t="s">
        <v>3362</v>
      </c>
      <c r="G53" s="159" t="s">
        <v>57</v>
      </c>
      <c r="H53" s="159" t="s">
        <v>4838</v>
      </c>
      <c r="I53" s="159"/>
      <c r="J53" s="159" t="s">
        <v>4850</v>
      </c>
      <c r="K53" s="159"/>
      <c r="L53" s="346"/>
      <c r="M53" s="346" t="s">
        <v>50</v>
      </c>
      <c r="N53" s="346" t="s">
        <v>50</v>
      </c>
      <c r="O53" s="159"/>
      <c r="R53" s="164" t="s">
        <v>4993</v>
      </c>
    </row>
    <row r="54" spans="1:19" s="206" customFormat="1" ht="42.75" customHeight="1">
      <c r="A54" s="200">
        <v>43</v>
      </c>
      <c r="B54" s="204">
        <v>33</v>
      </c>
      <c r="C54" s="294" t="s">
        <v>58</v>
      </c>
      <c r="D54" s="294" t="s">
        <v>1307</v>
      </c>
      <c r="E54" s="294" t="s">
        <v>4459</v>
      </c>
      <c r="F54" s="204" t="s">
        <v>3436</v>
      </c>
      <c r="G54" s="204" t="s">
        <v>57</v>
      </c>
      <c r="H54" s="204" t="s">
        <v>4460</v>
      </c>
      <c r="I54" s="204" t="s">
        <v>4461</v>
      </c>
      <c r="J54" s="204" t="s">
        <v>4462</v>
      </c>
      <c r="K54" s="204"/>
      <c r="L54" s="204"/>
      <c r="M54" s="295" t="s">
        <v>50</v>
      </c>
      <c r="N54" s="295" t="s">
        <v>50</v>
      </c>
      <c r="O54" s="204"/>
      <c r="P54" s="225" t="s">
        <v>1801</v>
      </c>
      <c r="Q54" s="296">
        <v>4000</v>
      </c>
    </row>
    <row r="55" spans="1:19" s="13" customFormat="1" ht="43.5">
      <c r="A55" s="21">
        <v>44</v>
      </c>
      <c r="B55" s="204">
        <v>23</v>
      </c>
      <c r="C55" s="294" t="s">
        <v>58</v>
      </c>
      <c r="D55" s="294" t="s">
        <v>2096</v>
      </c>
      <c r="E55" s="294" t="s">
        <v>4291</v>
      </c>
      <c r="F55" s="204" t="s">
        <v>3460</v>
      </c>
      <c r="G55" s="204" t="s">
        <v>57</v>
      </c>
      <c r="H55" s="204" t="s">
        <v>4292</v>
      </c>
      <c r="I55" s="204" t="s">
        <v>4293</v>
      </c>
      <c r="J55" s="204" t="s">
        <v>4294</v>
      </c>
      <c r="K55" s="204"/>
      <c r="L55" s="204"/>
      <c r="M55" s="295" t="s">
        <v>50</v>
      </c>
      <c r="N55" s="295" t="s">
        <v>50</v>
      </c>
      <c r="O55" s="204"/>
      <c r="P55" s="225" t="s">
        <v>1801</v>
      </c>
      <c r="Q55" s="296">
        <v>4000</v>
      </c>
    </row>
    <row r="56" spans="1:19" s="13" customFormat="1" ht="43.5">
      <c r="A56" s="21">
        <v>45</v>
      </c>
      <c r="B56" s="204">
        <v>23</v>
      </c>
      <c r="C56" s="294" t="s">
        <v>58</v>
      </c>
      <c r="D56" s="294" t="s">
        <v>4295</v>
      </c>
      <c r="E56" s="294" t="s">
        <v>4296</v>
      </c>
      <c r="F56" s="204" t="s">
        <v>3460</v>
      </c>
      <c r="G56" s="204" t="s">
        <v>57</v>
      </c>
      <c r="H56" s="204" t="s">
        <v>4292</v>
      </c>
      <c r="I56" s="204" t="s">
        <v>4297</v>
      </c>
      <c r="J56" s="204" t="s">
        <v>4298</v>
      </c>
      <c r="K56" s="204"/>
      <c r="L56" s="204"/>
      <c r="M56" s="295" t="s">
        <v>50</v>
      </c>
      <c r="N56" s="295" t="s">
        <v>50</v>
      </c>
      <c r="O56" s="204"/>
      <c r="P56" s="225" t="s">
        <v>1801</v>
      </c>
      <c r="Q56" s="296">
        <v>4000</v>
      </c>
    </row>
    <row r="57" spans="1:19" s="164" customFormat="1" ht="43.5">
      <c r="A57" s="317"/>
      <c r="B57" s="318">
        <v>23</v>
      </c>
      <c r="C57" s="517" t="s">
        <v>58</v>
      </c>
      <c r="D57" s="517" t="s">
        <v>4299</v>
      </c>
      <c r="E57" s="517" t="s">
        <v>4300</v>
      </c>
      <c r="F57" s="318" t="s">
        <v>3460</v>
      </c>
      <c r="G57" s="318" t="s">
        <v>57</v>
      </c>
      <c r="H57" s="318" t="s">
        <v>4292</v>
      </c>
      <c r="I57" s="318" t="s">
        <v>4301</v>
      </c>
      <c r="J57" s="318" t="s">
        <v>4302</v>
      </c>
      <c r="K57" s="318"/>
      <c r="L57" s="318"/>
      <c r="M57" s="518" t="s">
        <v>50</v>
      </c>
      <c r="N57" s="518" t="s">
        <v>50</v>
      </c>
      <c r="O57" s="318"/>
      <c r="P57" s="348" t="s">
        <v>3865</v>
      </c>
      <c r="Q57" s="349"/>
      <c r="R57" s="164" t="s">
        <v>5086</v>
      </c>
    </row>
    <row r="60" spans="1:19">
      <c r="Q60" s="190">
        <f>SUM(Q7:Q59)</f>
        <v>180000</v>
      </c>
    </row>
  </sheetData>
  <mergeCells count="13">
    <mergeCell ref="J5:J6"/>
    <mergeCell ref="K5:M5"/>
    <mergeCell ref="N5:O5"/>
    <mergeCell ref="A1:O1"/>
    <mergeCell ref="A2:O2"/>
    <mergeCell ref="A3:O3"/>
    <mergeCell ref="A5:A6"/>
    <mergeCell ref="B5:B6"/>
    <mergeCell ref="C5:E6"/>
    <mergeCell ref="F5:F6"/>
    <mergeCell ref="G5:G6"/>
    <mergeCell ref="H5:H6"/>
    <mergeCell ref="I5:I6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95" orientation="portrait" r:id="rId1"/>
  <headerFooter>
    <oddHeader>หน้าที่ &amp;P จาก &amp;N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U59"/>
  <sheetViews>
    <sheetView tabSelected="1" workbookViewId="0">
      <selection activeCell="A2" sqref="A2:O2"/>
    </sheetView>
  </sheetViews>
  <sheetFormatPr defaultRowHeight="21.75"/>
  <cols>
    <col min="1" max="1" width="4.875" style="46" customWidth="1"/>
    <col min="2" max="2" width="5.75" style="46" hidden="1" customWidth="1"/>
    <col min="3" max="3" width="6.5" style="46" customWidth="1"/>
    <col min="4" max="4" width="9" style="46"/>
    <col min="5" max="5" width="13.875" style="46" customWidth="1"/>
    <col min="6" max="6" width="20.125" style="46" customWidth="1"/>
    <col min="7" max="7" width="12.375" style="46" customWidth="1"/>
    <col min="8" max="8" width="22.875" style="46" customWidth="1"/>
    <col min="9" max="9" width="23.875" style="46" hidden="1" customWidth="1"/>
    <col min="10" max="10" width="11.125" style="46" hidden="1" customWidth="1"/>
    <col min="11" max="11" width="6.375" style="46" hidden="1" customWidth="1"/>
    <col min="12" max="12" width="6.75" style="46" hidden="1" customWidth="1"/>
    <col min="13" max="13" width="6.25" style="46" hidden="1" customWidth="1"/>
    <col min="14" max="14" width="6.375" style="46" hidden="1" customWidth="1"/>
    <col min="15" max="15" width="6" style="46" hidden="1" customWidth="1"/>
    <col min="16" max="18" width="0" style="46" hidden="1" customWidth="1"/>
    <col min="19" max="19" width="13.375" style="46" hidden="1" customWidth="1"/>
    <col min="20" max="21" width="0" style="46" hidden="1" customWidth="1"/>
    <col min="22" max="16384" width="9" style="46"/>
  </cols>
  <sheetData>
    <row r="1" spans="1:19">
      <c r="A1" s="574" t="s">
        <v>1847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</row>
    <row r="2" spans="1:19">
      <c r="A2" s="574" t="s">
        <v>4814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</row>
    <row r="3" spans="1:19">
      <c r="A3" s="574" t="s">
        <v>1848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</row>
    <row r="5" spans="1:19" s="528" customFormat="1" ht="21">
      <c r="A5" s="599" t="s">
        <v>1849</v>
      </c>
      <c r="B5" s="599" t="s">
        <v>182</v>
      </c>
      <c r="C5" s="581" t="s">
        <v>34</v>
      </c>
      <c r="D5" s="581"/>
      <c r="E5" s="581"/>
      <c r="F5" s="599" t="s">
        <v>1558</v>
      </c>
      <c r="G5" s="600" t="s">
        <v>35</v>
      </c>
      <c r="H5" s="599" t="s">
        <v>36</v>
      </c>
      <c r="I5" s="599" t="s">
        <v>1850</v>
      </c>
      <c r="J5" s="600" t="s">
        <v>1851</v>
      </c>
      <c r="K5" s="602" t="s">
        <v>38</v>
      </c>
      <c r="L5" s="602"/>
      <c r="M5" s="602"/>
      <c r="N5" s="602" t="s">
        <v>1852</v>
      </c>
      <c r="O5" s="602"/>
    </row>
    <row r="6" spans="1:19" s="470" customFormat="1" ht="15.75" customHeight="1">
      <c r="A6" s="599"/>
      <c r="B6" s="599"/>
      <c r="C6" s="584"/>
      <c r="D6" s="584"/>
      <c r="E6" s="584"/>
      <c r="F6" s="599"/>
      <c r="G6" s="600"/>
      <c r="H6" s="599"/>
      <c r="I6" s="599"/>
      <c r="J6" s="600"/>
      <c r="K6" s="468" t="s">
        <v>39</v>
      </c>
      <c r="L6" s="468" t="s">
        <v>1853</v>
      </c>
      <c r="M6" s="468" t="s">
        <v>41</v>
      </c>
      <c r="N6" s="468" t="s">
        <v>43</v>
      </c>
      <c r="O6" s="469" t="s">
        <v>44</v>
      </c>
    </row>
    <row r="7" spans="1:19" s="285" customFormat="1">
      <c r="A7" s="290">
        <v>1</v>
      </c>
      <c r="B7" s="186">
        <v>25</v>
      </c>
      <c r="C7" s="283" t="s">
        <v>58</v>
      </c>
      <c r="D7" s="283" t="s">
        <v>4317</v>
      </c>
      <c r="E7" s="283" t="s">
        <v>4318</v>
      </c>
      <c r="F7" s="186" t="s">
        <v>3775</v>
      </c>
      <c r="G7" s="186" t="s">
        <v>57</v>
      </c>
      <c r="H7" s="186" t="s">
        <v>4319</v>
      </c>
      <c r="I7" s="186" t="s">
        <v>4320</v>
      </c>
      <c r="J7" s="186" t="s">
        <v>4321</v>
      </c>
      <c r="K7" s="186"/>
      <c r="L7" s="186"/>
      <c r="M7" s="284" t="s">
        <v>50</v>
      </c>
      <c r="N7" s="284" t="s">
        <v>50</v>
      </c>
      <c r="O7" s="186"/>
      <c r="P7" s="285" t="s">
        <v>1803</v>
      </c>
      <c r="Q7" s="286">
        <v>4000</v>
      </c>
      <c r="R7" s="285" t="s">
        <v>4815</v>
      </c>
    </row>
    <row r="8" spans="1:19" s="285" customFormat="1" ht="25.5" customHeight="1">
      <c r="A8" s="186">
        <v>2</v>
      </c>
      <c r="B8" s="186">
        <v>33</v>
      </c>
      <c r="C8" s="283" t="s">
        <v>58</v>
      </c>
      <c r="D8" s="283" t="s">
        <v>4470</v>
      </c>
      <c r="E8" s="283" t="s">
        <v>4471</v>
      </c>
      <c r="F8" s="186" t="s">
        <v>3436</v>
      </c>
      <c r="G8" s="186" t="s">
        <v>57</v>
      </c>
      <c r="H8" s="186" t="s">
        <v>4472</v>
      </c>
      <c r="I8" s="186" t="s">
        <v>4473</v>
      </c>
      <c r="J8" s="186" t="s">
        <v>4474</v>
      </c>
      <c r="K8" s="186"/>
      <c r="L8" s="186"/>
      <c r="M8" s="284" t="s">
        <v>50</v>
      </c>
      <c r="N8" s="284" t="s">
        <v>50</v>
      </c>
      <c r="O8" s="186"/>
      <c r="P8" s="285" t="s">
        <v>1801</v>
      </c>
      <c r="Q8" s="286">
        <v>4000</v>
      </c>
      <c r="R8" s="285" t="s">
        <v>4935</v>
      </c>
    </row>
    <row r="9" spans="1:19" s="285" customFormat="1" ht="24" customHeight="1">
      <c r="A9" s="186">
        <v>3</v>
      </c>
      <c r="B9" s="186">
        <v>33</v>
      </c>
      <c r="C9" s="283" t="s">
        <v>58</v>
      </c>
      <c r="D9" s="283" t="s">
        <v>4479</v>
      </c>
      <c r="E9" s="283" t="s">
        <v>4480</v>
      </c>
      <c r="F9" s="186" t="s">
        <v>3436</v>
      </c>
      <c r="G9" s="186" t="s">
        <v>57</v>
      </c>
      <c r="H9" s="186" t="s">
        <v>4472</v>
      </c>
      <c r="I9" s="186" t="s">
        <v>4481</v>
      </c>
      <c r="J9" s="186" t="s">
        <v>4482</v>
      </c>
      <c r="K9" s="186"/>
      <c r="L9" s="186"/>
      <c r="M9" s="284" t="s">
        <v>50</v>
      </c>
      <c r="N9" s="284" t="s">
        <v>50</v>
      </c>
      <c r="O9" s="186"/>
      <c r="P9" s="285" t="s">
        <v>1801</v>
      </c>
      <c r="Q9" s="286">
        <v>4000</v>
      </c>
      <c r="R9" s="285" t="s">
        <v>4936</v>
      </c>
    </row>
    <row r="10" spans="1:19" s="285" customFormat="1" ht="23.25" customHeight="1">
      <c r="A10" s="186">
        <v>4</v>
      </c>
      <c r="B10" s="186">
        <v>33</v>
      </c>
      <c r="C10" s="283" t="s">
        <v>58</v>
      </c>
      <c r="D10" s="283" t="s">
        <v>2204</v>
      </c>
      <c r="E10" s="283" t="s">
        <v>4483</v>
      </c>
      <c r="F10" s="186" t="s">
        <v>3436</v>
      </c>
      <c r="G10" s="186" t="s">
        <v>57</v>
      </c>
      <c r="H10" s="186" t="s">
        <v>4472</v>
      </c>
      <c r="I10" s="186" t="s">
        <v>4484</v>
      </c>
      <c r="J10" s="186" t="s">
        <v>4485</v>
      </c>
      <c r="K10" s="186"/>
      <c r="L10" s="186"/>
      <c r="M10" s="284" t="s">
        <v>50</v>
      </c>
      <c r="N10" s="284" t="s">
        <v>50</v>
      </c>
      <c r="O10" s="186"/>
      <c r="P10" s="285" t="s">
        <v>1801</v>
      </c>
      <c r="Q10" s="286">
        <v>4000</v>
      </c>
      <c r="R10" s="285" t="s">
        <v>3609</v>
      </c>
      <c r="S10" s="46"/>
    </row>
    <row r="11" spans="1:19" s="285" customFormat="1" ht="23.25" customHeight="1">
      <c r="A11" s="186">
        <v>5</v>
      </c>
      <c r="B11" s="186">
        <v>29</v>
      </c>
      <c r="C11" s="283" t="s">
        <v>58</v>
      </c>
      <c r="D11" s="283" t="s">
        <v>4378</v>
      </c>
      <c r="E11" s="283" t="s">
        <v>4379</v>
      </c>
      <c r="F11" s="186" t="s">
        <v>3348</v>
      </c>
      <c r="G11" s="186" t="s">
        <v>57</v>
      </c>
      <c r="H11" s="186" t="s">
        <v>4375</v>
      </c>
      <c r="I11" s="186" t="s">
        <v>4380</v>
      </c>
      <c r="J11" s="186" t="s">
        <v>4381</v>
      </c>
      <c r="K11" s="186"/>
      <c r="L11" s="186"/>
      <c r="M11" s="284" t="s">
        <v>50</v>
      </c>
      <c r="N11" s="284" t="s">
        <v>50</v>
      </c>
      <c r="O11" s="186"/>
      <c r="P11" s="285" t="s">
        <v>1801</v>
      </c>
      <c r="Q11" s="286">
        <v>4000</v>
      </c>
      <c r="R11" s="285" t="s">
        <v>4922</v>
      </c>
    </row>
    <row r="12" spans="1:19" s="285" customFormat="1" ht="22.5" customHeight="1">
      <c r="A12" s="186">
        <v>6</v>
      </c>
      <c r="B12" s="186">
        <v>29</v>
      </c>
      <c r="C12" s="283" t="s">
        <v>58</v>
      </c>
      <c r="D12" s="283" t="s">
        <v>4382</v>
      </c>
      <c r="E12" s="283" t="s">
        <v>4383</v>
      </c>
      <c r="F12" s="186" t="s">
        <v>3348</v>
      </c>
      <c r="G12" s="186" t="s">
        <v>57</v>
      </c>
      <c r="H12" s="186" t="s">
        <v>4375</v>
      </c>
      <c r="I12" s="186" t="s">
        <v>4384</v>
      </c>
      <c r="J12" s="186" t="s">
        <v>4938</v>
      </c>
      <c r="K12" s="186"/>
      <c r="L12" s="186"/>
      <c r="M12" s="284" t="s">
        <v>50</v>
      </c>
      <c r="N12" s="284" t="s">
        <v>50</v>
      </c>
      <c r="O12" s="186"/>
      <c r="P12" s="285" t="s">
        <v>1801</v>
      </c>
      <c r="Q12" s="286">
        <v>4000</v>
      </c>
      <c r="R12" s="285" t="s">
        <v>4923</v>
      </c>
    </row>
    <row r="13" spans="1:19" s="285" customFormat="1" ht="24" customHeight="1">
      <c r="A13" s="186">
        <v>7</v>
      </c>
      <c r="B13" s="186">
        <v>29</v>
      </c>
      <c r="C13" s="283" t="s">
        <v>45</v>
      </c>
      <c r="D13" s="283" t="s">
        <v>2517</v>
      </c>
      <c r="E13" s="283" t="s">
        <v>4385</v>
      </c>
      <c r="F13" s="186" t="s">
        <v>3348</v>
      </c>
      <c r="G13" s="186" t="s">
        <v>57</v>
      </c>
      <c r="H13" s="186" t="s">
        <v>4375</v>
      </c>
      <c r="I13" s="186" t="s">
        <v>4386</v>
      </c>
      <c r="J13" s="186" t="s">
        <v>4937</v>
      </c>
      <c r="K13" s="186"/>
      <c r="L13" s="186"/>
      <c r="M13" s="284" t="s">
        <v>50</v>
      </c>
      <c r="N13" s="284" t="s">
        <v>50</v>
      </c>
      <c r="O13" s="186"/>
      <c r="P13" s="285" t="s">
        <v>1801</v>
      </c>
      <c r="Q13" s="286">
        <v>4000</v>
      </c>
      <c r="R13" s="285" t="s">
        <v>3623</v>
      </c>
    </row>
    <row r="14" spans="1:19" s="285" customFormat="1" ht="23.25" customHeight="1">
      <c r="A14" s="186">
        <v>8</v>
      </c>
      <c r="B14" s="186">
        <v>6</v>
      </c>
      <c r="C14" s="283" t="s">
        <v>58</v>
      </c>
      <c r="D14" s="283" t="s">
        <v>3773</v>
      </c>
      <c r="E14" s="283" t="s">
        <v>4209</v>
      </c>
      <c r="F14" s="186" t="s">
        <v>4207</v>
      </c>
      <c r="G14" s="186" t="s">
        <v>57</v>
      </c>
      <c r="H14" s="186" t="s">
        <v>663</v>
      </c>
      <c r="I14" s="186" t="s">
        <v>4210</v>
      </c>
      <c r="J14" s="186" t="s">
        <v>4211</v>
      </c>
      <c r="K14" s="186"/>
      <c r="L14" s="186"/>
      <c r="M14" s="284" t="s">
        <v>50</v>
      </c>
      <c r="N14" s="284" t="s">
        <v>50</v>
      </c>
      <c r="O14" s="186"/>
      <c r="P14" s="285" t="s">
        <v>1801</v>
      </c>
      <c r="Q14" s="286">
        <v>4000</v>
      </c>
      <c r="R14" s="285" t="s">
        <v>4939</v>
      </c>
    </row>
    <row r="15" spans="1:19" s="285" customFormat="1">
      <c r="A15" s="186">
        <v>9</v>
      </c>
      <c r="B15" s="186">
        <v>6</v>
      </c>
      <c r="C15" s="283" t="s">
        <v>58</v>
      </c>
      <c r="D15" s="283" t="s">
        <v>4205</v>
      </c>
      <c r="E15" s="283" t="s">
        <v>4206</v>
      </c>
      <c r="F15" s="186" t="s">
        <v>4207</v>
      </c>
      <c r="G15" s="186" t="s">
        <v>57</v>
      </c>
      <c r="H15" s="186" t="s">
        <v>663</v>
      </c>
      <c r="I15" s="186"/>
      <c r="J15" s="186" t="s">
        <v>4208</v>
      </c>
      <c r="K15" s="186"/>
      <c r="L15" s="186"/>
      <c r="M15" s="284" t="s">
        <v>50</v>
      </c>
      <c r="N15" s="284" t="s">
        <v>50</v>
      </c>
      <c r="O15" s="186"/>
      <c r="P15" s="285" t="s">
        <v>1801</v>
      </c>
      <c r="Q15" s="286">
        <v>4000</v>
      </c>
      <c r="R15" s="285" t="s">
        <v>4941</v>
      </c>
    </row>
    <row r="16" spans="1:19" s="285" customFormat="1" ht="24.75" customHeight="1">
      <c r="A16" s="186">
        <v>10</v>
      </c>
      <c r="B16" s="186">
        <v>33</v>
      </c>
      <c r="C16" s="283" t="s">
        <v>45</v>
      </c>
      <c r="D16" s="283" t="s">
        <v>4519</v>
      </c>
      <c r="E16" s="283" t="s">
        <v>4520</v>
      </c>
      <c r="F16" s="186" t="s">
        <v>3436</v>
      </c>
      <c r="G16" s="186" t="s">
        <v>57</v>
      </c>
      <c r="H16" s="186" t="s">
        <v>3514</v>
      </c>
      <c r="I16" s="186" t="s">
        <v>4521</v>
      </c>
      <c r="J16" s="186" t="s">
        <v>3519</v>
      </c>
      <c r="K16" s="186"/>
      <c r="L16" s="186"/>
      <c r="M16" s="284" t="s">
        <v>50</v>
      </c>
      <c r="N16" s="284" t="s">
        <v>50</v>
      </c>
      <c r="O16" s="186"/>
      <c r="P16" s="285" t="s">
        <v>1801</v>
      </c>
      <c r="Q16" s="286">
        <v>4000</v>
      </c>
      <c r="R16" s="285" t="s">
        <v>3482</v>
      </c>
    </row>
    <row r="17" spans="1:21" s="285" customFormat="1" ht="22.5" customHeight="1">
      <c r="A17" s="186">
        <v>11</v>
      </c>
      <c r="B17" s="186">
        <v>33</v>
      </c>
      <c r="C17" s="283" t="s">
        <v>45</v>
      </c>
      <c r="D17" s="283" t="s">
        <v>4203</v>
      </c>
      <c r="E17" s="283" t="s">
        <v>4505</v>
      </c>
      <c r="F17" s="186" t="s">
        <v>3436</v>
      </c>
      <c r="G17" s="186" t="s">
        <v>57</v>
      </c>
      <c r="H17" s="186" t="s">
        <v>3514</v>
      </c>
      <c r="I17" s="186" t="s">
        <v>4506</v>
      </c>
      <c r="J17" s="186" t="s">
        <v>3519</v>
      </c>
      <c r="K17" s="186"/>
      <c r="L17" s="186"/>
      <c r="M17" s="284" t="s">
        <v>50</v>
      </c>
      <c r="N17" s="284" t="s">
        <v>50</v>
      </c>
      <c r="O17" s="186"/>
      <c r="P17" s="285" t="s">
        <v>1801</v>
      </c>
      <c r="Q17" s="286">
        <v>4000</v>
      </c>
      <c r="R17" s="285" t="s">
        <v>3838</v>
      </c>
    </row>
    <row r="18" spans="1:21" s="285" customFormat="1" ht="24.75" customHeight="1">
      <c r="A18" s="186">
        <v>12</v>
      </c>
      <c r="B18" s="186">
        <v>41</v>
      </c>
      <c r="C18" s="283" t="s">
        <v>54</v>
      </c>
      <c r="D18" s="283" t="s">
        <v>3585</v>
      </c>
      <c r="E18" s="283" t="s">
        <v>3586</v>
      </c>
      <c r="F18" s="186" t="s">
        <v>1862</v>
      </c>
      <c r="G18" s="186" t="s">
        <v>57</v>
      </c>
      <c r="H18" s="186" t="s">
        <v>3514</v>
      </c>
      <c r="I18" s="186" t="s">
        <v>3587</v>
      </c>
      <c r="J18" s="186" t="s">
        <v>3588</v>
      </c>
      <c r="K18" s="186"/>
      <c r="L18" s="284"/>
      <c r="M18" s="284" t="s">
        <v>50</v>
      </c>
      <c r="N18" s="284" t="s">
        <v>50</v>
      </c>
      <c r="O18" s="186"/>
      <c r="P18" s="285" t="s">
        <v>1803</v>
      </c>
      <c r="Q18" s="286">
        <v>4000</v>
      </c>
      <c r="R18" s="285" t="s">
        <v>4942</v>
      </c>
    </row>
    <row r="19" spans="1:21" s="285" customFormat="1" ht="24" customHeight="1">
      <c r="A19" s="186">
        <v>13</v>
      </c>
      <c r="B19" s="186">
        <v>33</v>
      </c>
      <c r="C19" s="283" t="s">
        <v>45</v>
      </c>
      <c r="D19" s="283" t="s">
        <v>4497</v>
      </c>
      <c r="E19" s="283" t="s">
        <v>4498</v>
      </c>
      <c r="F19" s="186" t="s">
        <v>3436</v>
      </c>
      <c r="G19" s="186" t="s">
        <v>57</v>
      </c>
      <c r="H19" s="186" t="s">
        <v>3514</v>
      </c>
      <c r="I19" s="186" t="s">
        <v>4499</v>
      </c>
      <c r="J19" s="186" t="s">
        <v>4500</v>
      </c>
      <c r="K19" s="186"/>
      <c r="L19" s="186"/>
      <c r="M19" s="284" t="s">
        <v>50</v>
      </c>
      <c r="N19" s="284" t="s">
        <v>50</v>
      </c>
      <c r="O19" s="186"/>
      <c r="P19" s="285" t="s">
        <v>1803</v>
      </c>
      <c r="Q19" s="286">
        <v>4000</v>
      </c>
      <c r="R19" s="285" t="s">
        <v>3534</v>
      </c>
    </row>
    <row r="20" spans="1:21" s="285" customFormat="1" ht="22.5" customHeight="1">
      <c r="A20" s="186">
        <v>14</v>
      </c>
      <c r="B20" s="186">
        <v>33</v>
      </c>
      <c r="C20" s="283" t="s">
        <v>58</v>
      </c>
      <c r="D20" s="283" t="s">
        <v>4501</v>
      </c>
      <c r="E20" s="283" t="s">
        <v>4502</v>
      </c>
      <c r="F20" s="186" t="s">
        <v>3436</v>
      </c>
      <c r="G20" s="186" t="s">
        <v>57</v>
      </c>
      <c r="H20" s="186" t="s">
        <v>3514</v>
      </c>
      <c r="I20" s="186" t="s">
        <v>4503</v>
      </c>
      <c r="J20" s="186" t="s">
        <v>4504</v>
      </c>
      <c r="K20" s="186"/>
      <c r="L20" s="186"/>
      <c r="M20" s="284" t="s">
        <v>50</v>
      </c>
      <c r="N20" s="284" t="s">
        <v>50</v>
      </c>
      <c r="O20" s="186"/>
      <c r="P20" s="285" t="s">
        <v>1803</v>
      </c>
      <c r="Q20" s="286">
        <v>4000</v>
      </c>
      <c r="R20" s="285" t="s">
        <v>3837</v>
      </c>
    </row>
    <row r="21" spans="1:21" s="285" customFormat="1" ht="23.25" customHeight="1">
      <c r="A21" s="186">
        <v>15</v>
      </c>
      <c r="B21" s="186">
        <v>33</v>
      </c>
      <c r="C21" s="283" t="s">
        <v>45</v>
      </c>
      <c r="D21" s="283" t="s">
        <v>4507</v>
      </c>
      <c r="E21" s="283" t="s">
        <v>4508</v>
      </c>
      <c r="F21" s="186" t="s">
        <v>3436</v>
      </c>
      <c r="G21" s="186" t="s">
        <v>57</v>
      </c>
      <c r="H21" s="186" t="s">
        <v>3514</v>
      </c>
      <c r="I21" s="186" t="s">
        <v>4509</v>
      </c>
      <c r="J21" s="186" t="s">
        <v>3519</v>
      </c>
      <c r="K21" s="186"/>
      <c r="L21" s="186"/>
      <c r="M21" s="284" t="s">
        <v>50</v>
      </c>
      <c r="N21" s="284" t="s">
        <v>50</v>
      </c>
      <c r="O21" s="186"/>
      <c r="P21" s="285" t="s">
        <v>1803</v>
      </c>
      <c r="Q21" s="286">
        <v>4000</v>
      </c>
      <c r="R21" s="285" t="s">
        <v>4943</v>
      </c>
    </row>
    <row r="22" spans="1:21" s="285" customFormat="1" ht="22.5" customHeight="1">
      <c r="A22" s="186">
        <v>16</v>
      </c>
      <c r="B22" s="186">
        <v>33</v>
      </c>
      <c r="C22" s="283" t="s">
        <v>58</v>
      </c>
      <c r="D22" s="283" t="s">
        <v>4513</v>
      </c>
      <c r="E22" s="283" t="s">
        <v>4514</v>
      </c>
      <c r="F22" s="186" t="s">
        <v>3436</v>
      </c>
      <c r="G22" s="186" t="s">
        <v>57</v>
      </c>
      <c r="H22" s="186" t="s">
        <v>3514</v>
      </c>
      <c r="I22" s="186" t="s">
        <v>4515</v>
      </c>
      <c r="J22" s="186" t="s">
        <v>3519</v>
      </c>
      <c r="K22" s="186"/>
      <c r="L22" s="186"/>
      <c r="M22" s="284" t="s">
        <v>50</v>
      </c>
      <c r="N22" s="284" t="s">
        <v>50</v>
      </c>
      <c r="O22" s="186"/>
      <c r="P22" s="285" t="s">
        <v>1803</v>
      </c>
      <c r="Q22" s="286">
        <v>4000</v>
      </c>
      <c r="R22" s="285" t="s">
        <v>4944</v>
      </c>
    </row>
    <row r="23" spans="1:21" s="285" customFormat="1" ht="26.25" customHeight="1">
      <c r="A23" s="186">
        <v>17</v>
      </c>
      <c r="B23" s="186">
        <v>33</v>
      </c>
      <c r="C23" s="283" t="s">
        <v>58</v>
      </c>
      <c r="D23" s="283" t="s">
        <v>336</v>
      </c>
      <c r="E23" s="283" t="s">
        <v>4516</v>
      </c>
      <c r="F23" s="186" t="s">
        <v>3436</v>
      </c>
      <c r="G23" s="186" t="s">
        <v>57</v>
      </c>
      <c r="H23" s="186" t="s">
        <v>3514</v>
      </c>
      <c r="I23" s="186" t="s">
        <v>4517</v>
      </c>
      <c r="J23" s="186" t="s">
        <v>4518</v>
      </c>
      <c r="K23" s="186"/>
      <c r="L23" s="186"/>
      <c r="M23" s="284" t="s">
        <v>50</v>
      </c>
      <c r="N23" s="284" t="s">
        <v>50</v>
      </c>
      <c r="O23" s="186"/>
      <c r="P23" s="285" t="s">
        <v>1803</v>
      </c>
      <c r="Q23" s="286">
        <v>4000</v>
      </c>
      <c r="R23" s="285" t="s">
        <v>4945</v>
      </c>
    </row>
    <row r="24" spans="1:21" s="285" customFormat="1" ht="24" customHeight="1">
      <c r="A24" s="186">
        <v>18</v>
      </c>
      <c r="B24" s="186">
        <v>33</v>
      </c>
      <c r="C24" s="283" t="s">
        <v>58</v>
      </c>
      <c r="D24" s="283" t="s">
        <v>4489</v>
      </c>
      <c r="E24" s="283" t="s">
        <v>4490</v>
      </c>
      <c r="F24" s="186" t="s">
        <v>3436</v>
      </c>
      <c r="G24" s="186" t="s">
        <v>57</v>
      </c>
      <c r="H24" s="186" t="s">
        <v>3514</v>
      </c>
      <c r="I24" s="186" t="s">
        <v>4491</v>
      </c>
      <c r="J24" s="186" t="s">
        <v>3519</v>
      </c>
      <c r="K24" s="186"/>
      <c r="L24" s="186"/>
      <c r="M24" s="284" t="s">
        <v>50</v>
      </c>
      <c r="N24" s="284" t="s">
        <v>50</v>
      </c>
      <c r="O24" s="186"/>
      <c r="P24" s="285" t="s">
        <v>1801</v>
      </c>
      <c r="Q24" s="286">
        <v>4000</v>
      </c>
      <c r="R24" s="285" t="s">
        <v>3537</v>
      </c>
    </row>
    <row r="25" spans="1:21" s="285" customFormat="1" ht="25.5" customHeight="1">
      <c r="A25" s="186">
        <v>19</v>
      </c>
      <c r="B25" s="186">
        <v>38</v>
      </c>
      <c r="C25" s="283" t="s">
        <v>58</v>
      </c>
      <c r="D25" s="283" t="s">
        <v>3906</v>
      </c>
      <c r="E25" s="414" t="s">
        <v>1620</v>
      </c>
      <c r="F25" s="186" t="s">
        <v>3905</v>
      </c>
      <c r="G25" s="186" t="s">
        <v>57</v>
      </c>
      <c r="H25" s="186" t="s">
        <v>4099</v>
      </c>
      <c r="I25" s="186" t="s">
        <v>3907</v>
      </c>
      <c r="J25" s="186" t="s">
        <v>3908</v>
      </c>
      <c r="K25" s="186"/>
      <c r="L25" s="284"/>
      <c r="M25" s="284" t="s">
        <v>50</v>
      </c>
      <c r="N25" s="284" t="s">
        <v>50</v>
      </c>
      <c r="O25" s="186"/>
      <c r="R25" s="285" t="s">
        <v>5053</v>
      </c>
      <c r="S25" s="285" t="s">
        <v>4090</v>
      </c>
      <c r="T25" s="285" t="s">
        <v>3804</v>
      </c>
      <c r="U25" s="285" t="s">
        <v>4955</v>
      </c>
    </row>
    <row r="26" spans="1:21" s="285" customFormat="1" ht="24.75" customHeight="1">
      <c r="A26" s="186">
        <v>20</v>
      </c>
      <c r="B26" s="186">
        <v>29</v>
      </c>
      <c r="C26" s="283" t="s">
        <v>54</v>
      </c>
      <c r="D26" s="283" t="s">
        <v>1960</v>
      </c>
      <c r="E26" s="283" t="s">
        <v>4398</v>
      </c>
      <c r="F26" s="186" t="s">
        <v>3348</v>
      </c>
      <c r="G26" s="186" t="s">
        <v>57</v>
      </c>
      <c r="H26" s="186" t="s">
        <v>1161</v>
      </c>
      <c r="I26" s="186" t="s">
        <v>1162</v>
      </c>
      <c r="J26" s="186" t="s">
        <v>4399</v>
      </c>
      <c r="K26" s="186"/>
      <c r="L26" s="186"/>
      <c r="M26" s="284" t="s">
        <v>50</v>
      </c>
      <c r="N26" s="284" t="s">
        <v>50</v>
      </c>
      <c r="O26" s="186"/>
      <c r="P26" s="285" t="s">
        <v>1801</v>
      </c>
      <c r="Q26" s="286">
        <v>4000</v>
      </c>
      <c r="R26" s="285" t="s">
        <v>4956</v>
      </c>
    </row>
    <row r="27" spans="1:21" s="285" customFormat="1" ht="24" customHeight="1">
      <c r="A27" s="186">
        <v>21</v>
      </c>
      <c r="B27" s="186">
        <v>29</v>
      </c>
      <c r="C27" s="283" t="s">
        <v>58</v>
      </c>
      <c r="D27" s="283" t="s">
        <v>4400</v>
      </c>
      <c r="E27" s="283" t="s">
        <v>4401</v>
      </c>
      <c r="F27" s="186" t="s">
        <v>3348</v>
      </c>
      <c r="G27" s="186" t="s">
        <v>57</v>
      </c>
      <c r="H27" s="186" t="s">
        <v>1161</v>
      </c>
      <c r="I27" s="186" t="s">
        <v>1162</v>
      </c>
      <c r="J27" s="186" t="s">
        <v>1166</v>
      </c>
      <c r="K27" s="186"/>
      <c r="L27" s="186"/>
      <c r="M27" s="284" t="s">
        <v>50</v>
      </c>
      <c r="N27" s="284" t="s">
        <v>50</v>
      </c>
      <c r="O27" s="186"/>
      <c r="P27" s="285" t="s">
        <v>1801</v>
      </c>
      <c r="Q27" s="286">
        <v>4000</v>
      </c>
      <c r="R27" s="285" t="s">
        <v>4957</v>
      </c>
    </row>
    <row r="28" spans="1:21" s="285" customFormat="1" ht="24" customHeight="1">
      <c r="A28" s="186">
        <v>22</v>
      </c>
      <c r="B28" s="186">
        <v>29</v>
      </c>
      <c r="C28" s="283" t="s">
        <v>58</v>
      </c>
      <c r="D28" s="283" t="s">
        <v>4402</v>
      </c>
      <c r="E28" s="283" t="s">
        <v>4403</v>
      </c>
      <c r="F28" s="186" t="s">
        <v>3348</v>
      </c>
      <c r="G28" s="186" t="s">
        <v>57</v>
      </c>
      <c r="H28" s="186" t="s">
        <v>1161</v>
      </c>
      <c r="I28" s="186" t="s">
        <v>4404</v>
      </c>
      <c r="J28" s="186" t="s">
        <v>5085</v>
      </c>
      <c r="K28" s="186"/>
      <c r="L28" s="186"/>
      <c r="M28" s="284" t="s">
        <v>50</v>
      </c>
      <c r="N28" s="284" t="s">
        <v>50</v>
      </c>
      <c r="O28" s="186"/>
      <c r="P28" s="285" t="s">
        <v>1801</v>
      </c>
      <c r="Q28" s="286">
        <v>4000</v>
      </c>
      <c r="R28" s="285" t="s">
        <v>4958</v>
      </c>
    </row>
    <row r="29" spans="1:21" s="285" customFormat="1" ht="22.5" customHeight="1">
      <c r="A29" s="186">
        <v>23</v>
      </c>
      <c r="B29" s="186">
        <v>104</v>
      </c>
      <c r="C29" s="283" t="s">
        <v>45</v>
      </c>
      <c r="D29" s="283" t="s">
        <v>4568</v>
      </c>
      <c r="E29" s="414" t="s">
        <v>4569</v>
      </c>
      <c r="F29" s="186" t="s">
        <v>4570</v>
      </c>
      <c r="G29" s="186" t="s">
        <v>57</v>
      </c>
      <c r="H29" s="186" t="s">
        <v>4571</v>
      </c>
      <c r="I29" s="186" t="s">
        <v>4572</v>
      </c>
      <c r="J29" s="186" t="s">
        <v>4573</v>
      </c>
      <c r="K29" s="186"/>
      <c r="L29" s="186"/>
      <c r="M29" s="284" t="s">
        <v>50</v>
      </c>
      <c r="N29" s="284" t="s">
        <v>50</v>
      </c>
      <c r="O29" s="186"/>
      <c r="P29" s="163" t="s">
        <v>1801</v>
      </c>
      <c r="Q29" s="220">
        <v>4000</v>
      </c>
      <c r="S29" s="163" t="s">
        <v>4960</v>
      </c>
    </row>
    <row r="30" spans="1:21" s="285" customFormat="1" ht="24" customHeight="1">
      <c r="A30" s="186">
        <v>24</v>
      </c>
      <c r="B30" s="186">
        <v>6</v>
      </c>
      <c r="C30" s="283" t="s">
        <v>58</v>
      </c>
      <c r="D30" s="283" t="s">
        <v>2148</v>
      </c>
      <c r="E30" s="283" t="s">
        <v>781</v>
      </c>
      <c r="F30" s="186" t="s">
        <v>4207</v>
      </c>
      <c r="G30" s="186" t="s">
        <v>57</v>
      </c>
      <c r="H30" s="186" t="s">
        <v>4233</v>
      </c>
      <c r="I30" s="186" t="s">
        <v>783</v>
      </c>
      <c r="J30" s="186" t="s">
        <v>4240</v>
      </c>
      <c r="K30" s="186"/>
      <c r="L30" s="186"/>
      <c r="M30" s="284" t="s">
        <v>50</v>
      </c>
      <c r="N30" s="284" t="s">
        <v>50</v>
      </c>
      <c r="O30" s="186"/>
      <c r="P30" s="285" t="s">
        <v>1801</v>
      </c>
      <c r="Q30" s="286">
        <v>4000</v>
      </c>
      <c r="R30" s="285" t="s">
        <v>4962</v>
      </c>
    </row>
    <row r="31" spans="1:21" s="285" customFormat="1" ht="24.75" customHeight="1">
      <c r="A31" s="186">
        <v>25</v>
      </c>
      <c r="B31" s="186">
        <v>6</v>
      </c>
      <c r="C31" s="283" t="s">
        <v>58</v>
      </c>
      <c r="D31" s="283" t="s">
        <v>4228</v>
      </c>
      <c r="E31" s="283" t="s">
        <v>4229</v>
      </c>
      <c r="F31" s="186" t="s">
        <v>4207</v>
      </c>
      <c r="G31" s="186" t="s">
        <v>57</v>
      </c>
      <c r="H31" s="186" t="s">
        <v>144</v>
      </c>
      <c r="I31" s="186" t="s">
        <v>4230</v>
      </c>
      <c r="J31" s="186" t="s">
        <v>4231</v>
      </c>
      <c r="K31" s="186"/>
      <c r="L31" s="186"/>
      <c r="M31" s="284" t="s">
        <v>50</v>
      </c>
      <c r="N31" s="284" t="s">
        <v>50</v>
      </c>
      <c r="O31" s="186"/>
      <c r="P31" s="285" t="s">
        <v>2524</v>
      </c>
      <c r="R31" s="285" t="s">
        <v>4949</v>
      </c>
    </row>
    <row r="32" spans="1:21" s="285" customFormat="1" ht="24.75" customHeight="1">
      <c r="A32" s="186">
        <v>26</v>
      </c>
      <c r="B32" s="186">
        <v>6</v>
      </c>
      <c r="C32" s="283" t="s">
        <v>54</v>
      </c>
      <c r="D32" s="283" t="s">
        <v>2612</v>
      </c>
      <c r="E32" s="283" t="s">
        <v>4232</v>
      </c>
      <c r="F32" s="186" t="s">
        <v>4207</v>
      </c>
      <c r="G32" s="186" t="s">
        <v>57</v>
      </c>
      <c r="H32" s="186" t="s">
        <v>4233</v>
      </c>
      <c r="I32" s="186" t="s">
        <v>4234</v>
      </c>
      <c r="J32" s="186" t="s">
        <v>4235</v>
      </c>
      <c r="K32" s="186"/>
      <c r="L32" s="186"/>
      <c r="M32" s="284" t="s">
        <v>50</v>
      </c>
      <c r="N32" s="284" t="s">
        <v>50</v>
      </c>
      <c r="O32" s="186"/>
      <c r="R32" s="285" t="s">
        <v>4949</v>
      </c>
    </row>
    <row r="33" spans="1:20" s="285" customFormat="1" ht="24" customHeight="1">
      <c r="A33" s="186">
        <v>27</v>
      </c>
      <c r="B33" s="186">
        <v>32</v>
      </c>
      <c r="C33" s="283" t="s">
        <v>58</v>
      </c>
      <c r="D33" s="283" t="s">
        <v>2736</v>
      </c>
      <c r="E33" s="283" t="s">
        <v>4001</v>
      </c>
      <c r="F33" s="186" t="s">
        <v>3310</v>
      </c>
      <c r="G33" s="186" t="s">
        <v>57</v>
      </c>
      <c r="H33" s="186" t="s">
        <v>4452</v>
      </c>
      <c r="I33" s="186"/>
      <c r="J33" s="186" t="s">
        <v>4453</v>
      </c>
      <c r="K33" s="186"/>
      <c r="L33" s="186"/>
      <c r="M33" s="284" t="s">
        <v>50</v>
      </c>
      <c r="N33" s="284" t="s">
        <v>50</v>
      </c>
      <c r="O33" s="186"/>
      <c r="P33" s="285" t="s">
        <v>1801</v>
      </c>
      <c r="Q33" s="286">
        <v>4000</v>
      </c>
      <c r="R33" s="285" t="s">
        <v>4928</v>
      </c>
    </row>
    <row r="34" spans="1:20" s="285" customFormat="1">
      <c r="A34" s="186">
        <v>28</v>
      </c>
      <c r="B34" s="186">
        <v>32</v>
      </c>
      <c r="C34" s="283" t="s">
        <v>58</v>
      </c>
      <c r="D34" s="283" t="s">
        <v>4454</v>
      </c>
      <c r="E34" s="283" t="s">
        <v>4455</v>
      </c>
      <c r="F34" s="186" t="s">
        <v>3310</v>
      </c>
      <c r="G34" s="186" t="s">
        <v>57</v>
      </c>
      <c r="H34" s="186" t="s">
        <v>4452</v>
      </c>
      <c r="I34" s="186"/>
      <c r="J34" s="186" t="s">
        <v>4456</v>
      </c>
      <c r="K34" s="186"/>
      <c r="L34" s="186"/>
      <c r="M34" s="284" t="s">
        <v>50</v>
      </c>
      <c r="N34" s="284" t="s">
        <v>50</v>
      </c>
      <c r="O34" s="186"/>
      <c r="P34" s="285" t="s">
        <v>1801</v>
      </c>
      <c r="Q34" s="286">
        <v>4000</v>
      </c>
      <c r="R34" s="285" t="s">
        <v>4928</v>
      </c>
    </row>
    <row r="35" spans="1:20" s="285" customFormat="1">
      <c r="A35" s="186">
        <v>29</v>
      </c>
      <c r="B35" s="186">
        <v>32</v>
      </c>
      <c r="C35" s="283" t="s">
        <v>54</v>
      </c>
      <c r="D35" s="283" t="s">
        <v>3209</v>
      </c>
      <c r="E35" s="283" t="s">
        <v>4457</v>
      </c>
      <c r="F35" s="186" t="s">
        <v>3310</v>
      </c>
      <c r="G35" s="186" t="s">
        <v>57</v>
      </c>
      <c r="H35" s="186" t="s">
        <v>4452</v>
      </c>
      <c r="I35" s="186"/>
      <c r="J35" s="186" t="s">
        <v>4458</v>
      </c>
      <c r="K35" s="186"/>
      <c r="L35" s="186"/>
      <c r="M35" s="284" t="s">
        <v>50</v>
      </c>
      <c r="N35" s="284" t="s">
        <v>50</v>
      </c>
      <c r="O35" s="186"/>
      <c r="P35" s="285" t="s">
        <v>1801</v>
      </c>
      <c r="Q35" s="286">
        <v>4000</v>
      </c>
      <c r="R35" s="285" t="s">
        <v>4928</v>
      </c>
    </row>
    <row r="36" spans="1:20" s="285" customFormat="1">
      <c r="A36" s="186">
        <v>30</v>
      </c>
      <c r="B36" s="186">
        <v>33</v>
      </c>
      <c r="C36" s="283" t="s">
        <v>58</v>
      </c>
      <c r="D36" s="283" t="s">
        <v>4463</v>
      </c>
      <c r="E36" s="283" t="s">
        <v>4464</v>
      </c>
      <c r="F36" s="186" t="s">
        <v>3436</v>
      </c>
      <c r="G36" s="186" t="s">
        <v>57</v>
      </c>
      <c r="H36" s="186" t="s">
        <v>4460</v>
      </c>
      <c r="I36" s="186" t="s">
        <v>4465</v>
      </c>
      <c r="J36" s="186" t="s">
        <v>4466</v>
      </c>
      <c r="K36" s="186"/>
      <c r="L36" s="186"/>
      <c r="M36" s="284" t="s">
        <v>50</v>
      </c>
      <c r="N36" s="284" t="s">
        <v>50</v>
      </c>
      <c r="O36" s="186"/>
      <c r="Q36" s="285" t="s">
        <v>4928</v>
      </c>
    </row>
    <row r="37" spans="1:20" s="285" customFormat="1" ht="23.25" customHeight="1">
      <c r="A37" s="186">
        <v>31</v>
      </c>
      <c r="B37" s="186">
        <v>33</v>
      </c>
      <c r="C37" s="283" t="s">
        <v>54</v>
      </c>
      <c r="D37" s="283" t="s">
        <v>4467</v>
      </c>
      <c r="E37" s="283" t="s">
        <v>4468</v>
      </c>
      <c r="F37" s="186" t="s">
        <v>3436</v>
      </c>
      <c r="G37" s="186" t="s">
        <v>57</v>
      </c>
      <c r="H37" s="186" t="s">
        <v>4460</v>
      </c>
      <c r="I37" s="186" t="s">
        <v>4469</v>
      </c>
      <c r="J37" s="186" t="s">
        <v>4466</v>
      </c>
      <c r="K37" s="186"/>
      <c r="L37" s="186"/>
      <c r="M37" s="284" t="s">
        <v>50</v>
      </c>
      <c r="N37" s="284" t="s">
        <v>50</v>
      </c>
      <c r="O37" s="186"/>
      <c r="Q37" s="285" t="s">
        <v>4928</v>
      </c>
    </row>
    <row r="38" spans="1:20" s="285" customFormat="1" ht="23.25" customHeight="1">
      <c r="A38" s="186">
        <v>32</v>
      </c>
      <c r="B38" s="186">
        <v>23</v>
      </c>
      <c r="C38" s="283" t="s">
        <v>58</v>
      </c>
      <c r="D38" s="283" t="s">
        <v>4262</v>
      </c>
      <c r="E38" s="283" t="s">
        <v>4263</v>
      </c>
      <c r="F38" s="186" t="s">
        <v>3460</v>
      </c>
      <c r="G38" s="186" t="s">
        <v>57</v>
      </c>
      <c r="H38" s="186" t="s">
        <v>1511</v>
      </c>
      <c r="I38" s="186"/>
      <c r="J38" s="186" t="s">
        <v>4264</v>
      </c>
      <c r="K38" s="186"/>
      <c r="L38" s="186"/>
      <c r="M38" s="284" t="s">
        <v>50</v>
      </c>
      <c r="N38" s="284" t="s">
        <v>50</v>
      </c>
      <c r="O38" s="186"/>
      <c r="P38" s="285" t="s">
        <v>1801</v>
      </c>
      <c r="Q38" s="286">
        <v>4000</v>
      </c>
      <c r="R38" s="285" t="s">
        <v>4986</v>
      </c>
      <c r="S38" s="285" t="s">
        <v>5012</v>
      </c>
      <c r="T38" s="285" t="s">
        <v>4988</v>
      </c>
    </row>
    <row r="39" spans="1:20" s="285" customFormat="1" ht="24" customHeight="1">
      <c r="A39" s="186">
        <v>33</v>
      </c>
      <c r="B39" s="186">
        <v>23</v>
      </c>
      <c r="C39" s="283" t="s">
        <v>58</v>
      </c>
      <c r="D39" s="283" t="s">
        <v>4265</v>
      </c>
      <c r="E39" s="283" t="s">
        <v>4266</v>
      </c>
      <c r="F39" s="186" t="s">
        <v>3460</v>
      </c>
      <c r="G39" s="186" t="s">
        <v>57</v>
      </c>
      <c r="H39" s="186" t="s">
        <v>1511</v>
      </c>
      <c r="I39" s="186" t="s">
        <v>4267</v>
      </c>
      <c r="J39" s="186" t="s">
        <v>4268</v>
      </c>
      <c r="K39" s="186"/>
      <c r="L39" s="186"/>
      <c r="M39" s="284" t="s">
        <v>50</v>
      </c>
      <c r="N39" s="284" t="s">
        <v>50</v>
      </c>
      <c r="O39" s="186"/>
      <c r="P39" s="285" t="s">
        <v>1801</v>
      </c>
      <c r="Q39" s="286">
        <v>4000</v>
      </c>
      <c r="R39" s="285" t="s">
        <v>4986</v>
      </c>
      <c r="T39" s="285" t="s">
        <v>4989</v>
      </c>
    </row>
    <row r="40" spans="1:20" s="285" customFormat="1" ht="23.25" customHeight="1">
      <c r="A40" s="186">
        <v>34</v>
      </c>
      <c r="B40" s="186">
        <v>23</v>
      </c>
      <c r="C40" s="283" t="s">
        <v>58</v>
      </c>
      <c r="D40" s="283" t="s">
        <v>4269</v>
      </c>
      <c r="E40" s="283" t="s">
        <v>4270</v>
      </c>
      <c r="F40" s="186" t="s">
        <v>3460</v>
      </c>
      <c r="G40" s="186" t="s">
        <v>57</v>
      </c>
      <c r="H40" s="186" t="s">
        <v>1511</v>
      </c>
      <c r="I40" s="186" t="s">
        <v>4271</v>
      </c>
      <c r="J40" s="186" t="s">
        <v>4272</v>
      </c>
      <c r="K40" s="186"/>
      <c r="L40" s="186"/>
      <c r="M40" s="284" t="s">
        <v>50</v>
      </c>
      <c r="N40" s="284" t="s">
        <v>50</v>
      </c>
      <c r="O40" s="186"/>
      <c r="P40" s="285" t="s">
        <v>1801</v>
      </c>
      <c r="Q40" s="286">
        <v>4000</v>
      </c>
      <c r="R40" s="285" t="s">
        <v>4986</v>
      </c>
      <c r="T40" s="285" t="s">
        <v>4990</v>
      </c>
    </row>
    <row r="41" spans="1:20" s="285" customFormat="1" ht="23.25" customHeight="1">
      <c r="A41" s="186">
        <v>35</v>
      </c>
      <c r="B41" s="186">
        <v>23</v>
      </c>
      <c r="C41" s="283" t="s">
        <v>58</v>
      </c>
      <c r="D41" s="283" t="s">
        <v>3186</v>
      </c>
      <c r="E41" s="283" t="s">
        <v>4273</v>
      </c>
      <c r="F41" s="186" t="s">
        <v>3460</v>
      </c>
      <c r="G41" s="186" t="s">
        <v>57</v>
      </c>
      <c r="H41" s="186" t="s">
        <v>1511</v>
      </c>
      <c r="I41" s="186" t="s">
        <v>4274</v>
      </c>
      <c r="J41" s="186" t="s">
        <v>4275</v>
      </c>
      <c r="K41" s="186"/>
      <c r="L41" s="186"/>
      <c r="M41" s="284" t="s">
        <v>50</v>
      </c>
      <c r="N41" s="284" t="s">
        <v>50</v>
      </c>
      <c r="O41" s="186"/>
      <c r="P41" s="285" t="s">
        <v>1801</v>
      </c>
      <c r="Q41" s="286">
        <v>4000</v>
      </c>
      <c r="R41" s="285" t="s">
        <v>4986</v>
      </c>
      <c r="T41" s="285" t="s">
        <v>4991</v>
      </c>
    </row>
    <row r="42" spans="1:20" s="285" customFormat="1" ht="22.5" customHeight="1">
      <c r="A42" s="186">
        <v>36</v>
      </c>
      <c r="B42" s="186">
        <v>4</v>
      </c>
      <c r="C42" s="283" t="s">
        <v>58</v>
      </c>
      <c r="D42" s="283" t="s">
        <v>258</v>
      </c>
      <c r="E42" s="283" t="s">
        <v>3992</v>
      </c>
      <c r="F42" s="186" t="s">
        <v>3128</v>
      </c>
      <c r="G42" s="186" t="s">
        <v>57</v>
      </c>
      <c r="H42" s="186" t="s">
        <v>136</v>
      </c>
      <c r="I42" s="186" t="s">
        <v>3993</v>
      </c>
      <c r="J42" s="186" t="s">
        <v>3994</v>
      </c>
      <c r="K42" s="186"/>
      <c r="L42" s="284"/>
      <c r="M42" s="284" t="s">
        <v>50</v>
      </c>
      <c r="N42" s="284" t="s">
        <v>50</v>
      </c>
      <c r="O42" s="186"/>
      <c r="Q42" s="286"/>
      <c r="R42" s="285" t="s">
        <v>4900</v>
      </c>
      <c r="S42" s="163" t="s">
        <v>4959</v>
      </c>
    </row>
    <row r="43" spans="1:20" s="285" customFormat="1" ht="23.25" customHeight="1">
      <c r="A43" s="186">
        <v>37</v>
      </c>
      <c r="B43" s="186">
        <v>111</v>
      </c>
      <c r="C43" s="283" t="s">
        <v>54</v>
      </c>
      <c r="D43" s="283" t="s">
        <v>4999</v>
      </c>
      <c r="E43" s="414" t="s">
        <v>5000</v>
      </c>
      <c r="F43" s="186" t="s">
        <v>3348</v>
      </c>
      <c r="G43" s="186" t="s">
        <v>57</v>
      </c>
      <c r="H43" s="186" t="s">
        <v>1152</v>
      </c>
      <c r="I43" s="186" t="s">
        <v>5001</v>
      </c>
      <c r="J43" s="186" t="s">
        <v>5002</v>
      </c>
      <c r="K43" s="186"/>
      <c r="L43" s="186"/>
      <c r="M43" s="284" t="s">
        <v>50</v>
      </c>
      <c r="N43" s="284" t="s">
        <v>50</v>
      </c>
      <c r="O43" s="186"/>
      <c r="P43" s="285" t="s">
        <v>1801</v>
      </c>
      <c r="Q43" s="286">
        <v>4000</v>
      </c>
    </row>
    <row r="44" spans="1:20" s="285" customFormat="1" ht="23.25" customHeight="1">
      <c r="A44" s="186">
        <v>38</v>
      </c>
      <c r="B44" s="186">
        <v>4</v>
      </c>
      <c r="C44" s="283" t="s">
        <v>58</v>
      </c>
      <c r="D44" s="283" t="s">
        <v>427</v>
      </c>
      <c r="E44" s="283" t="s">
        <v>4194</v>
      </c>
      <c r="F44" s="186" t="s">
        <v>3128</v>
      </c>
      <c r="G44" s="186" t="s">
        <v>57</v>
      </c>
      <c r="H44" s="186" t="s">
        <v>4195</v>
      </c>
      <c r="I44" s="186" t="s">
        <v>4196</v>
      </c>
      <c r="J44" s="186" t="s">
        <v>5010</v>
      </c>
      <c r="K44" s="186"/>
      <c r="L44" s="186"/>
      <c r="M44" s="284" t="s">
        <v>50</v>
      </c>
      <c r="N44" s="284" t="s">
        <v>50</v>
      </c>
      <c r="O44" s="186"/>
      <c r="P44" s="285" t="s">
        <v>1801</v>
      </c>
      <c r="Q44" s="286">
        <v>4000</v>
      </c>
      <c r="R44" s="285" t="s">
        <v>5011</v>
      </c>
    </row>
    <row r="45" spans="1:20" s="285" customFormat="1" ht="23.25" customHeight="1">
      <c r="A45" s="186">
        <v>39</v>
      </c>
      <c r="B45" s="186">
        <v>58</v>
      </c>
      <c r="C45" s="283" t="s">
        <v>45</v>
      </c>
      <c r="D45" s="283" t="s">
        <v>5004</v>
      </c>
      <c r="E45" s="414" t="s">
        <v>5005</v>
      </c>
      <c r="F45" s="186" t="s">
        <v>3348</v>
      </c>
      <c r="G45" s="186" t="s">
        <v>57</v>
      </c>
      <c r="H45" s="186" t="s">
        <v>4755</v>
      </c>
      <c r="I45" s="186" t="s">
        <v>5006</v>
      </c>
      <c r="J45" s="186" t="s">
        <v>5007</v>
      </c>
      <c r="K45" s="186"/>
      <c r="L45" s="186"/>
      <c r="M45" s="284" t="s">
        <v>50</v>
      </c>
      <c r="N45" s="284" t="s">
        <v>50</v>
      </c>
      <c r="O45" s="186"/>
      <c r="P45" s="285" t="s">
        <v>5053</v>
      </c>
      <c r="Q45" s="286"/>
    </row>
    <row r="46" spans="1:20" s="285" customFormat="1" ht="43.5" hidden="1">
      <c r="A46" s="186"/>
      <c r="B46" s="186"/>
      <c r="C46" s="283" t="s">
        <v>54</v>
      </c>
      <c r="D46" s="283" t="s">
        <v>4994</v>
      </c>
      <c r="E46" s="414" t="s">
        <v>4995</v>
      </c>
      <c r="F46" s="186" t="s">
        <v>3436</v>
      </c>
      <c r="G46" s="186" t="s">
        <v>57</v>
      </c>
      <c r="H46" s="186" t="s">
        <v>3514</v>
      </c>
      <c r="I46" s="186"/>
      <c r="J46" s="186" t="s">
        <v>4996</v>
      </c>
      <c r="K46" s="186"/>
      <c r="L46" s="186"/>
      <c r="M46" s="284"/>
      <c r="N46" s="284"/>
      <c r="O46" s="186"/>
      <c r="Q46" s="286"/>
      <c r="R46" s="285" t="s">
        <v>4997</v>
      </c>
    </row>
    <row r="47" spans="1:20" s="285" customFormat="1" ht="23.25" customHeight="1">
      <c r="A47" s="186">
        <v>40</v>
      </c>
      <c r="B47" s="186">
        <v>58</v>
      </c>
      <c r="C47" s="283" t="s">
        <v>54</v>
      </c>
      <c r="D47" s="283" t="s">
        <v>5015</v>
      </c>
      <c r="E47" s="283" t="s">
        <v>5016</v>
      </c>
      <c r="F47" s="186" t="s">
        <v>3348</v>
      </c>
      <c r="G47" s="186" t="s">
        <v>57</v>
      </c>
      <c r="H47" s="186" t="s">
        <v>3358</v>
      </c>
      <c r="I47" s="186" t="s">
        <v>5017</v>
      </c>
      <c r="J47" s="186" t="s">
        <v>5018</v>
      </c>
      <c r="K47" s="186"/>
      <c r="L47" s="186"/>
      <c r="M47" s="284" t="s">
        <v>50</v>
      </c>
      <c r="N47" s="284" t="s">
        <v>50</v>
      </c>
      <c r="O47" s="186"/>
      <c r="P47" s="285" t="s">
        <v>1801</v>
      </c>
      <c r="Q47" s="286">
        <v>4000</v>
      </c>
    </row>
    <row r="48" spans="1:20" s="285" customFormat="1" ht="43.5" hidden="1">
      <c r="A48" s="186"/>
      <c r="B48" s="186">
        <v>58</v>
      </c>
      <c r="C48" s="283" t="s">
        <v>58</v>
      </c>
      <c r="D48" s="283" t="s">
        <v>5019</v>
      </c>
      <c r="E48" s="283" t="s">
        <v>5020</v>
      </c>
      <c r="F48" s="186" t="s">
        <v>3348</v>
      </c>
      <c r="G48" s="186" t="s">
        <v>57</v>
      </c>
      <c r="H48" s="186" t="s">
        <v>3358</v>
      </c>
      <c r="I48" s="186" t="s">
        <v>5021</v>
      </c>
      <c r="J48" s="186" t="s">
        <v>5022</v>
      </c>
      <c r="K48" s="186"/>
      <c r="L48" s="186"/>
      <c r="M48" s="284" t="s">
        <v>50</v>
      </c>
      <c r="N48" s="284" t="s">
        <v>50</v>
      </c>
      <c r="O48" s="186"/>
      <c r="P48" s="285" t="s">
        <v>3865</v>
      </c>
      <c r="Q48" s="286"/>
      <c r="R48" s="285" t="s">
        <v>5037</v>
      </c>
      <c r="S48" s="285" t="s">
        <v>3865</v>
      </c>
      <c r="T48" s="285">
        <v>4000</v>
      </c>
    </row>
    <row r="49" spans="1:20" s="285" customFormat="1" ht="43.5" hidden="1">
      <c r="A49" s="186"/>
      <c r="B49" s="186">
        <v>58</v>
      </c>
      <c r="C49" s="283" t="s">
        <v>58</v>
      </c>
      <c r="D49" s="283" t="s">
        <v>5023</v>
      </c>
      <c r="E49" s="283" t="s">
        <v>539</v>
      </c>
      <c r="F49" s="186" t="s">
        <v>3348</v>
      </c>
      <c r="G49" s="186" t="s">
        <v>57</v>
      </c>
      <c r="H49" s="186" t="s">
        <v>3358</v>
      </c>
      <c r="I49" s="186" t="s">
        <v>5024</v>
      </c>
      <c r="J49" s="186" t="s">
        <v>5025</v>
      </c>
      <c r="K49" s="186"/>
      <c r="L49" s="186"/>
      <c r="M49" s="284" t="s">
        <v>50</v>
      </c>
      <c r="N49" s="284" t="s">
        <v>50</v>
      </c>
      <c r="O49" s="186"/>
      <c r="P49" s="285" t="s">
        <v>3865</v>
      </c>
      <c r="Q49" s="286"/>
      <c r="R49" s="285" t="s">
        <v>5037</v>
      </c>
      <c r="S49" s="285" t="s">
        <v>3865</v>
      </c>
      <c r="T49" s="285">
        <v>4000</v>
      </c>
    </row>
    <row r="50" spans="1:20" s="285" customFormat="1" ht="23.25" customHeight="1">
      <c r="A50" s="186">
        <v>41</v>
      </c>
      <c r="B50" s="186">
        <v>58</v>
      </c>
      <c r="C50" s="283" t="s">
        <v>58</v>
      </c>
      <c r="D50" s="283" t="s">
        <v>5026</v>
      </c>
      <c r="E50" s="283" t="s">
        <v>5027</v>
      </c>
      <c r="F50" s="186" t="s">
        <v>3348</v>
      </c>
      <c r="G50" s="186" t="s">
        <v>57</v>
      </c>
      <c r="H50" s="186" t="s">
        <v>3358</v>
      </c>
      <c r="I50" s="186" t="s">
        <v>5028</v>
      </c>
      <c r="J50" s="186" t="s">
        <v>5029</v>
      </c>
      <c r="K50" s="186"/>
      <c r="L50" s="186"/>
      <c r="M50" s="284" t="s">
        <v>50</v>
      </c>
      <c r="N50" s="284" t="s">
        <v>50</v>
      </c>
      <c r="O50" s="186"/>
      <c r="P50" s="285" t="s">
        <v>1801</v>
      </c>
      <c r="Q50" s="286">
        <v>4000</v>
      </c>
    </row>
    <row r="51" spans="1:20" s="285" customFormat="1" ht="25.5" customHeight="1">
      <c r="A51" s="186">
        <v>42</v>
      </c>
      <c r="B51" s="186">
        <v>58</v>
      </c>
      <c r="C51" s="283" t="s">
        <v>58</v>
      </c>
      <c r="D51" s="283" t="s">
        <v>5030</v>
      </c>
      <c r="E51" s="283" t="s">
        <v>5031</v>
      </c>
      <c r="F51" s="186" t="s">
        <v>3348</v>
      </c>
      <c r="G51" s="186" t="s">
        <v>57</v>
      </c>
      <c r="H51" s="186" t="s">
        <v>3358</v>
      </c>
      <c r="I51" s="186" t="s">
        <v>5032</v>
      </c>
      <c r="J51" s="186" t="s">
        <v>5033</v>
      </c>
      <c r="K51" s="186"/>
      <c r="L51" s="186"/>
      <c r="M51" s="284" t="s">
        <v>50</v>
      </c>
      <c r="N51" s="284" t="s">
        <v>50</v>
      </c>
      <c r="O51" s="186"/>
      <c r="P51" s="285" t="s">
        <v>1801</v>
      </c>
      <c r="Q51" s="423">
        <v>4000</v>
      </c>
    </row>
    <row r="52" spans="1:20" s="285" customFormat="1" ht="23.25" customHeight="1">
      <c r="A52" s="152">
        <v>43</v>
      </c>
      <c r="B52" s="152"/>
      <c r="C52" s="382" t="s">
        <v>58</v>
      </c>
      <c r="D52" s="382" t="s">
        <v>5034</v>
      </c>
      <c r="E52" s="382" t="s">
        <v>5035</v>
      </c>
      <c r="F52" s="152" t="s">
        <v>3128</v>
      </c>
      <c r="G52" s="152" t="s">
        <v>57</v>
      </c>
      <c r="H52" s="152" t="s">
        <v>4195</v>
      </c>
      <c r="I52" s="152" t="s">
        <v>5221</v>
      </c>
      <c r="J52" s="152" t="s">
        <v>5036</v>
      </c>
      <c r="K52" s="152"/>
      <c r="L52" s="152"/>
      <c r="M52" s="335" t="s">
        <v>50</v>
      </c>
      <c r="N52" s="335" t="s">
        <v>50</v>
      </c>
      <c r="O52" s="152"/>
      <c r="P52" s="285" t="s">
        <v>1801</v>
      </c>
      <c r="Q52" s="286">
        <v>4000</v>
      </c>
    </row>
    <row r="53" spans="1:20" s="163" customFormat="1" ht="43.5" hidden="1">
      <c r="A53" s="426"/>
      <c r="B53" s="380">
        <v>4</v>
      </c>
      <c r="C53" s="613" t="s">
        <v>58</v>
      </c>
      <c r="D53" s="613" t="s">
        <v>4154</v>
      </c>
      <c r="E53" s="614" t="s">
        <v>2345</v>
      </c>
      <c r="F53" s="380" t="s">
        <v>3128</v>
      </c>
      <c r="G53" s="380" t="s">
        <v>57</v>
      </c>
      <c r="H53" s="380" t="s">
        <v>578</v>
      </c>
      <c r="I53" s="380" t="s">
        <v>4155</v>
      </c>
      <c r="J53" s="380" t="s">
        <v>5039</v>
      </c>
      <c r="K53" s="380"/>
      <c r="L53" s="380"/>
      <c r="M53" s="615" t="s">
        <v>50</v>
      </c>
      <c r="N53" s="615" t="s">
        <v>50</v>
      </c>
      <c r="O53" s="380"/>
      <c r="P53" s="285" t="s">
        <v>3865</v>
      </c>
      <c r="Q53" s="286"/>
      <c r="R53" s="285" t="s">
        <v>4046</v>
      </c>
      <c r="S53" s="163" t="s">
        <v>5037</v>
      </c>
      <c r="T53" s="163">
        <v>4000</v>
      </c>
    </row>
    <row r="54" spans="1:20" s="163" customFormat="1" ht="43.5" hidden="1">
      <c r="A54" s="381"/>
      <c r="B54" s="186">
        <v>4</v>
      </c>
      <c r="C54" s="283" t="s">
        <v>58</v>
      </c>
      <c r="D54" s="283" t="s">
        <v>262</v>
      </c>
      <c r="E54" s="283" t="s">
        <v>4156</v>
      </c>
      <c r="F54" s="186" t="s">
        <v>3128</v>
      </c>
      <c r="G54" s="186" t="s">
        <v>57</v>
      </c>
      <c r="H54" s="186" t="s">
        <v>578</v>
      </c>
      <c r="I54" s="186" t="s">
        <v>4155</v>
      </c>
      <c r="J54" s="186" t="s">
        <v>5040</v>
      </c>
      <c r="K54" s="186"/>
      <c r="L54" s="186"/>
      <c r="M54" s="284" t="s">
        <v>50</v>
      </c>
      <c r="N54" s="284" t="s">
        <v>50</v>
      </c>
      <c r="O54" s="186"/>
      <c r="P54" s="285" t="s">
        <v>3865</v>
      </c>
      <c r="Q54" s="286"/>
      <c r="R54" s="285" t="s">
        <v>4047</v>
      </c>
      <c r="S54" s="163" t="s">
        <v>5037</v>
      </c>
      <c r="T54" s="163">
        <v>4000</v>
      </c>
    </row>
    <row r="55" spans="1:20" s="163" customFormat="1" ht="43.5" hidden="1">
      <c r="A55" s="381"/>
      <c r="B55" s="186">
        <v>4</v>
      </c>
      <c r="C55" s="283" t="s">
        <v>45</v>
      </c>
      <c r="D55" s="283" t="s">
        <v>51</v>
      </c>
      <c r="E55" s="283" t="s">
        <v>4157</v>
      </c>
      <c r="F55" s="186" t="s">
        <v>3128</v>
      </c>
      <c r="G55" s="186" t="s">
        <v>57</v>
      </c>
      <c r="H55" s="186" t="s">
        <v>578</v>
      </c>
      <c r="I55" s="186" t="s">
        <v>4155</v>
      </c>
      <c r="J55" s="186" t="s">
        <v>5041</v>
      </c>
      <c r="K55" s="186"/>
      <c r="L55" s="186"/>
      <c r="M55" s="284" t="s">
        <v>50</v>
      </c>
      <c r="N55" s="284" t="s">
        <v>50</v>
      </c>
      <c r="O55" s="186"/>
      <c r="P55" s="285" t="s">
        <v>3865</v>
      </c>
      <c r="Q55" s="286"/>
      <c r="R55" s="285" t="s">
        <v>5043</v>
      </c>
      <c r="S55" s="163" t="s">
        <v>5037</v>
      </c>
      <c r="T55" s="163">
        <v>4000</v>
      </c>
    </row>
    <row r="56" spans="1:20" s="163" customFormat="1" ht="43.5" hidden="1">
      <c r="A56" s="434"/>
      <c r="B56" s="152">
        <v>4</v>
      </c>
      <c r="C56" s="382" t="s">
        <v>58</v>
      </c>
      <c r="D56" s="382" t="s">
        <v>1674</v>
      </c>
      <c r="E56" s="382" t="s">
        <v>4158</v>
      </c>
      <c r="F56" s="152" t="s">
        <v>3128</v>
      </c>
      <c r="G56" s="152" t="s">
        <v>57</v>
      </c>
      <c r="H56" s="152" t="s">
        <v>578</v>
      </c>
      <c r="I56" s="152" t="s">
        <v>4155</v>
      </c>
      <c r="J56" s="152" t="s">
        <v>5042</v>
      </c>
      <c r="K56" s="152"/>
      <c r="L56" s="152"/>
      <c r="M56" s="335" t="s">
        <v>50</v>
      </c>
      <c r="N56" s="335" t="s">
        <v>50</v>
      </c>
      <c r="O56" s="152"/>
      <c r="P56" s="285" t="s">
        <v>3865</v>
      </c>
      <c r="Q56" s="286"/>
      <c r="R56" s="285" t="s">
        <v>5044</v>
      </c>
      <c r="S56" s="163" t="s">
        <v>5037</v>
      </c>
      <c r="T56" s="163">
        <v>4000</v>
      </c>
    </row>
    <row r="59" spans="1:20">
      <c r="Q59" s="416">
        <f>SUM(Q7:Q58)</f>
        <v>144000</v>
      </c>
    </row>
  </sheetData>
  <mergeCells count="13">
    <mergeCell ref="J5:J6"/>
    <mergeCell ref="K5:M5"/>
    <mergeCell ref="N5:O5"/>
    <mergeCell ref="A1:O1"/>
    <mergeCell ref="A2:O2"/>
    <mergeCell ref="A3:O3"/>
    <mergeCell ref="A5:A6"/>
    <mergeCell ref="B5:B6"/>
    <mergeCell ref="C5:E6"/>
    <mergeCell ref="F5:F6"/>
    <mergeCell ref="G5:G6"/>
    <mergeCell ref="H5:H6"/>
    <mergeCell ref="I5:I6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verticalDpi="0" r:id="rId1"/>
  <headerFooter>
    <oddHeader>หน้าที่ &amp;P จาก &amp;N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T52"/>
  <sheetViews>
    <sheetView topLeftCell="A13" workbookViewId="0">
      <selection activeCell="O17" sqref="O17"/>
    </sheetView>
  </sheetViews>
  <sheetFormatPr defaultRowHeight="21.75"/>
  <cols>
    <col min="1" max="1" width="4.875" style="46" customWidth="1"/>
    <col min="2" max="2" width="5.75" style="46" customWidth="1"/>
    <col min="3" max="3" width="6.5" style="46" customWidth="1"/>
    <col min="4" max="5" width="9" style="46"/>
    <col min="6" max="6" width="13.75" style="46" customWidth="1"/>
    <col min="7" max="7" width="7.25" style="46" customWidth="1"/>
    <col min="8" max="8" width="11.875" style="46" customWidth="1"/>
    <col min="9" max="9" width="23.875" style="46" customWidth="1"/>
    <col min="10" max="10" width="11.125" style="46" customWidth="1"/>
    <col min="11" max="11" width="6.375" style="46" customWidth="1"/>
    <col min="12" max="12" width="6.75" style="46" customWidth="1"/>
    <col min="13" max="13" width="6.25" style="46" customWidth="1"/>
    <col min="14" max="14" width="6.375" style="46" customWidth="1"/>
    <col min="15" max="15" width="6" style="46" customWidth="1"/>
    <col min="16" max="18" width="9" style="46"/>
    <col min="19" max="19" width="13.375" style="46" customWidth="1"/>
    <col min="20" max="16384" width="9" style="46"/>
  </cols>
  <sheetData>
    <row r="1" spans="1:20">
      <c r="A1" s="574" t="s">
        <v>1847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</row>
    <row r="2" spans="1:20">
      <c r="A2" s="574" t="s">
        <v>5013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</row>
    <row r="3" spans="1:20">
      <c r="A3" s="574" t="s">
        <v>1848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</row>
    <row r="5" spans="1:20" s="527" customFormat="1" ht="21">
      <c r="A5" s="599" t="s">
        <v>1849</v>
      </c>
      <c r="B5" s="599" t="s">
        <v>182</v>
      </c>
      <c r="C5" s="581" t="s">
        <v>34</v>
      </c>
      <c r="D5" s="581"/>
      <c r="E5" s="581"/>
      <c r="F5" s="599" t="s">
        <v>1558</v>
      </c>
      <c r="G5" s="600" t="s">
        <v>35</v>
      </c>
      <c r="H5" s="599" t="s">
        <v>36</v>
      </c>
      <c r="I5" s="599" t="s">
        <v>1850</v>
      </c>
      <c r="J5" s="600" t="s">
        <v>1851</v>
      </c>
      <c r="K5" s="602" t="s">
        <v>38</v>
      </c>
      <c r="L5" s="602"/>
      <c r="M5" s="602"/>
      <c r="N5" s="602" t="s">
        <v>1852</v>
      </c>
      <c r="O5" s="602"/>
    </row>
    <row r="6" spans="1:20" s="470" customFormat="1" ht="56.25">
      <c r="A6" s="599"/>
      <c r="B6" s="599"/>
      <c r="C6" s="584"/>
      <c r="D6" s="584"/>
      <c r="E6" s="584"/>
      <c r="F6" s="599"/>
      <c r="G6" s="600"/>
      <c r="H6" s="599"/>
      <c r="I6" s="599"/>
      <c r="J6" s="600"/>
      <c r="K6" s="468" t="s">
        <v>39</v>
      </c>
      <c r="L6" s="468" t="s">
        <v>1853</v>
      </c>
      <c r="M6" s="468" t="s">
        <v>41</v>
      </c>
      <c r="N6" s="468" t="s">
        <v>43</v>
      </c>
      <c r="O6" s="469" t="s">
        <v>44</v>
      </c>
    </row>
    <row r="7" spans="1:20" s="225" customFormat="1" ht="43.5">
      <c r="A7" s="196">
        <v>1</v>
      </c>
      <c r="B7" s="196">
        <v>23</v>
      </c>
      <c r="C7" s="466" t="s">
        <v>58</v>
      </c>
      <c r="D7" s="466" t="s">
        <v>4299</v>
      </c>
      <c r="E7" s="466" t="s">
        <v>4300</v>
      </c>
      <c r="F7" s="196" t="s">
        <v>3460</v>
      </c>
      <c r="G7" s="196" t="s">
        <v>57</v>
      </c>
      <c r="H7" s="196" t="s">
        <v>4292</v>
      </c>
      <c r="I7" s="196" t="s">
        <v>4301</v>
      </c>
      <c r="J7" s="196" t="s">
        <v>4302</v>
      </c>
      <c r="K7" s="196"/>
      <c r="L7" s="196"/>
      <c r="M7" s="465" t="s">
        <v>50</v>
      </c>
      <c r="N7" s="465" t="s">
        <v>50</v>
      </c>
      <c r="O7" s="196"/>
      <c r="P7" s="225" t="s">
        <v>1801</v>
      </c>
      <c r="Q7" s="296">
        <v>4000</v>
      </c>
      <c r="R7" s="206" t="s">
        <v>5014</v>
      </c>
    </row>
    <row r="8" spans="1:20" s="285" customFormat="1" ht="43.5">
      <c r="A8" s="186">
        <v>2</v>
      </c>
      <c r="B8" s="186"/>
      <c r="C8" s="360" t="s">
        <v>54</v>
      </c>
      <c r="D8" s="283" t="s">
        <v>4994</v>
      </c>
      <c r="E8" s="414" t="s">
        <v>4995</v>
      </c>
      <c r="F8" s="186" t="s">
        <v>3436</v>
      </c>
      <c r="G8" s="186" t="s">
        <v>57</v>
      </c>
      <c r="H8" s="186" t="s">
        <v>3514</v>
      </c>
      <c r="I8" s="186"/>
      <c r="J8" s="186" t="s">
        <v>4996</v>
      </c>
      <c r="K8" s="186"/>
      <c r="L8" s="186"/>
      <c r="M8" s="284"/>
      <c r="N8" s="284"/>
      <c r="O8" s="186"/>
      <c r="Q8" s="286"/>
      <c r="R8" s="285" t="s">
        <v>4997</v>
      </c>
    </row>
    <row r="9" spans="1:20" s="225" customFormat="1" ht="43.5">
      <c r="A9" s="204">
        <v>3</v>
      </c>
      <c r="B9" s="204">
        <v>58</v>
      </c>
      <c r="C9" s="297" t="s">
        <v>58</v>
      </c>
      <c r="D9" s="294" t="s">
        <v>5019</v>
      </c>
      <c r="E9" s="294" t="s">
        <v>5020</v>
      </c>
      <c r="F9" s="204" t="s">
        <v>3348</v>
      </c>
      <c r="G9" s="204" t="s">
        <v>57</v>
      </c>
      <c r="H9" s="204" t="s">
        <v>3358</v>
      </c>
      <c r="I9" s="204" t="s">
        <v>5021</v>
      </c>
      <c r="J9" s="204" t="s">
        <v>5022</v>
      </c>
      <c r="K9" s="204"/>
      <c r="L9" s="204"/>
      <c r="M9" s="295" t="s">
        <v>50</v>
      </c>
      <c r="N9" s="295" t="s">
        <v>50</v>
      </c>
      <c r="O9" s="204"/>
      <c r="P9" s="225" t="s">
        <v>1801</v>
      </c>
      <c r="Q9" s="296">
        <v>4000</v>
      </c>
      <c r="R9" s="225" t="s">
        <v>5038</v>
      </c>
    </row>
    <row r="10" spans="1:20" s="225" customFormat="1" ht="43.5">
      <c r="A10" s="204">
        <v>4</v>
      </c>
      <c r="B10" s="204">
        <v>58</v>
      </c>
      <c r="C10" s="294" t="s">
        <v>58</v>
      </c>
      <c r="D10" s="294" t="s">
        <v>5023</v>
      </c>
      <c r="E10" s="294" t="s">
        <v>539</v>
      </c>
      <c r="F10" s="204" t="s">
        <v>3348</v>
      </c>
      <c r="G10" s="204" t="s">
        <v>57</v>
      </c>
      <c r="H10" s="204" t="s">
        <v>3358</v>
      </c>
      <c r="I10" s="204" t="s">
        <v>5024</v>
      </c>
      <c r="J10" s="204" t="s">
        <v>5025</v>
      </c>
      <c r="K10" s="204"/>
      <c r="L10" s="204"/>
      <c r="M10" s="295" t="s">
        <v>50</v>
      </c>
      <c r="N10" s="295" t="s">
        <v>50</v>
      </c>
      <c r="O10" s="204"/>
      <c r="P10" s="225" t="s">
        <v>1801</v>
      </c>
      <c r="Q10" s="296">
        <v>4000</v>
      </c>
      <c r="R10" s="225" t="s">
        <v>5038</v>
      </c>
      <c r="S10" s="198"/>
    </row>
    <row r="11" spans="1:20" s="225" customFormat="1" ht="43.5">
      <c r="A11" s="204">
        <v>5</v>
      </c>
      <c r="B11" s="204">
        <v>77</v>
      </c>
      <c r="C11" s="294" t="s">
        <v>58</v>
      </c>
      <c r="D11" s="294" t="s">
        <v>5045</v>
      </c>
      <c r="E11" s="294" t="s">
        <v>5046</v>
      </c>
      <c r="F11" s="204" t="s">
        <v>3128</v>
      </c>
      <c r="G11" s="204" t="s">
        <v>57</v>
      </c>
      <c r="H11" s="204" t="s">
        <v>4902</v>
      </c>
      <c r="I11" s="204"/>
      <c r="J11" s="204" t="s">
        <v>5051</v>
      </c>
      <c r="K11" s="204"/>
      <c r="L11" s="204"/>
      <c r="M11" s="295" t="s">
        <v>50</v>
      </c>
      <c r="N11" s="295" t="s">
        <v>50</v>
      </c>
      <c r="O11" s="204"/>
      <c r="P11" s="225" t="s">
        <v>1801</v>
      </c>
      <c r="Q11" s="296">
        <v>4000</v>
      </c>
    </row>
    <row r="12" spans="1:20" s="225" customFormat="1" ht="43.5">
      <c r="A12" s="204">
        <v>6</v>
      </c>
      <c r="B12" s="204">
        <v>77</v>
      </c>
      <c r="C12" s="294" t="s">
        <v>58</v>
      </c>
      <c r="D12" s="294" t="s">
        <v>5047</v>
      </c>
      <c r="E12" s="294" t="s">
        <v>5048</v>
      </c>
      <c r="F12" s="204" t="s">
        <v>3128</v>
      </c>
      <c r="G12" s="204" t="s">
        <v>57</v>
      </c>
      <c r="H12" s="204" t="s">
        <v>4902</v>
      </c>
      <c r="I12" s="204" t="s">
        <v>5049</v>
      </c>
      <c r="J12" s="204"/>
      <c r="K12" s="204"/>
      <c r="L12" s="204"/>
      <c r="M12" s="295" t="s">
        <v>50</v>
      </c>
      <c r="N12" s="295" t="s">
        <v>50</v>
      </c>
      <c r="O12" s="204"/>
      <c r="P12" s="225" t="s">
        <v>1801</v>
      </c>
      <c r="Q12" s="296">
        <v>4000</v>
      </c>
    </row>
    <row r="13" spans="1:20" s="225" customFormat="1" ht="43.5">
      <c r="A13" s="204">
        <v>7</v>
      </c>
      <c r="B13" s="204">
        <v>77</v>
      </c>
      <c r="C13" s="294" t="s">
        <v>58</v>
      </c>
      <c r="D13" s="294" t="s">
        <v>108</v>
      </c>
      <c r="E13" s="294" t="s">
        <v>591</v>
      </c>
      <c r="F13" s="204" t="s">
        <v>3128</v>
      </c>
      <c r="G13" s="204" t="s">
        <v>57</v>
      </c>
      <c r="H13" s="204" t="s">
        <v>4902</v>
      </c>
      <c r="I13" s="204" t="s">
        <v>5050</v>
      </c>
      <c r="J13" s="204" t="s">
        <v>5052</v>
      </c>
      <c r="K13" s="204"/>
      <c r="L13" s="204"/>
      <c r="M13" s="295" t="s">
        <v>50</v>
      </c>
      <c r="N13" s="295" t="s">
        <v>50</v>
      </c>
      <c r="O13" s="204"/>
      <c r="P13" s="225" t="s">
        <v>1801</v>
      </c>
      <c r="Q13" s="296">
        <v>4000</v>
      </c>
    </row>
    <row r="14" spans="1:20" s="348" customFormat="1" ht="43.5">
      <c r="A14" s="159">
        <v>8</v>
      </c>
      <c r="B14" s="159">
        <v>4</v>
      </c>
      <c r="C14" s="345" t="s">
        <v>58</v>
      </c>
      <c r="D14" s="345" t="s">
        <v>4154</v>
      </c>
      <c r="E14" s="355" t="s">
        <v>2345</v>
      </c>
      <c r="F14" s="159" t="s">
        <v>3128</v>
      </c>
      <c r="G14" s="159" t="s">
        <v>57</v>
      </c>
      <c r="H14" s="159" t="s">
        <v>578</v>
      </c>
      <c r="I14" s="159" t="s">
        <v>4155</v>
      </c>
      <c r="J14" s="159" t="s">
        <v>5039</v>
      </c>
      <c r="K14" s="159"/>
      <c r="L14" s="159"/>
      <c r="M14" s="346" t="s">
        <v>50</v>
      </c>
      <c r="N14" s="346" t="s">
        <v>50</v>
      </c>
      <c r="O14" s="159"/>
      <c r="P14" s="348" t="s">
        <v>1801</v>
      </c>
      <c r="Q14" s="349">
        <v>4000</v>
      </c>
      <c r="R14" s="348" t="s">
        <v>4046</v>
      </c>
      <c r="S14" s="164" t="s">
        <v>5038</v>
      </c>
      <c r="T14" s="348" t="s">
        <v>5081</v>
      </c>
    </row>
    <row r="15" spans="1:20" s="348" customFormat="1" ht="43.5">
      <c r="A15" s="159">
        <v>9</v>
      </c>
      <c r="B15" s="159">
        <v>4</v>
      </c>
      <c r="C15" s="345" t="s">
        <v>58</v>
      </c>
      <c r="D15" s="345" t="s">
        <v>262</v>
      </c>
      <c r="E15" s="345" t="s">
        <v>4156</v>
      </c>
      <c r="F15" s="159" t="s">
        <v>3128</v>
      </c>
      <c r="G15" s="159" t="s">
        <v>57</v>
      </c>
      <c r="H15" s="159" t="s">
        <v>578</v>
      </c>
      <c r="I15" s="159" t="s">
        <v>4155</v>
      </c>
      <c r="J15" s="159" t="s">
        <v>5040</v>
      </c>
      <c r="K15" s="159"/>
      <c r="L15" s="159"/>
      <c r="M15" s="346" t="s">
        <v>50</v>
      </c>
      <c r="N15" s="346" t="s">
        <v>50</v>
      </c>
      <c r="O15" s="159"/>
      <c r="P15" s="348" t="s">
        <v>1801</v>
      </c>
      <c r="Q15" s="349">
        <v>4000</v>
      </c>
      <c r="R15" s="348" t="s">
        <v>4047</v>
      </c>
      <c r="S15" s="164" t="s">
        <v>5038</v>
      </c>
      <c r="T15" s="348" t="s">
        <v>5081</v>
      </c>
    </row>
    <row r="16" spans="1:20" s="348" customFormat="1" ht="43.5">
      <c r="A16" s="159">
        <v>10</v>
      </c>
      <c r="B16" s="159">
        <v>4</v>
      </c>
      <c r="C16" s="345" t="s">
        <v>45</v>
      </c>
      <c r="D16" s="345" t="s">
        <v>51</v>
      </c>
      <c r="E16" s="345" t="s">
        <v>4157</v>
      </c>
      <c r="F16" s="159" t="s">
        <v>3128</v>
      </c>
      <c r="G16" s="159" t="s">
        <v>57</v>
      </c>
      <c r="H16" s="159" t="s">
        <v>578</v>
      </c>
      <c r="I16" s="159" t="s">
        <v>4155</v>
      </c>
      <c r="J16" s="159" t="s">
        <v>5041</v>
      </c>
      <c r="K16" s="159"/>
      <c r="L16" s="159"/>
      <c r="M16" s="346" t="s">
        <v>50</v>
      </c>
      <c r="N16" s="346" t="s">
        <v>50</v>
      </c>
      <c r="O16" s="159"/>
      <c r="P16" s="348" t="s">
        <v>1801</v>
      </c>
      <c r="Q16" s="349">
        <v>4000</v>
      </c>
      <c r="R16" s="348" t="s">
        <v>5043</v>
      </c>
      <c r="S16" s="164" t="s">
        <v>5038</v>
      </c>
      <c r="T16" s="348" t="s">
        <v>5081</v>
      </c>
    </row>
    <row r="17" spans="1:20" s="348" customFormat="1" ht="43.5">
      <c r="A17" s="159">
        <v>11</v>
      </c>
      <c r="B17" s="159">
        <v>4</v>
      </c>
      <c r="C17" s="345" t="s">
        <v>58</v>
      </c>
      <c r="D17" s="345" t="s">
        <v>1674</v>
      </c>
      <c r="E17" s="345" t="s">
        <v>4158</v>
      </c>
      <c r="F17" s="159" t="s">
        <v>3128</v>
      </c>
      <c r="G17" s="159" t="s">
        <v>57</v>
      </c>
      <c r="H17" s="159" t="s">
        <v>578</v>
      </c>
      <c r="I17" s="159" t="s">
        <v>4155</v>
      </c>
      <c r="J17" s="159" t="s">
        <v>5042</v>
      </c>
      <c r="K17" s="159"/>
      <c r="L17" s="159"/>
      <c r="M17" s="346" t="s">
        <v>50</v>
      </c>
      <c r="N17" s="346" t="s">
        <v>50</v>
      </c>
      <c r="O17" s="159"/>
      <c r="P17" s="348" t="s">
        <v>1801</v>
      </c>
      <c r="Q17" s="349">
        <v>4000</v>
      </c>
      <c r="R17" s="348" t="s">
        <v>5044</v>
      </c>
      <c r="S17" s="164" t="s">
        <v>5038</v>
      </c>
      <c r="T17" s="348" t="s">
        <v>5081</v>
      </c>
    </row>
    <row r="18" spans="1:20" s="225" customFormat="1" ht="43.5">
      <c r="A18" s="204">
        <v>12</v>
      </c>
      <c r="B18" s="204">
        <v>13</v>
      </c>
      <c r="C18" s="294" t="s">
        <v>54</v>
      </c>
      <c r="D18" s="294" t="s">
        <v>2828</v>
      </c>
      <c r="E18" s="294" t="s">
        <v>2829</v>
      </c>
      <c r="F18" s="204" t="s">
        <v>250</v>
      </c>
      <c r="G18" s="204" t="s">
        <v>57</v>
      </c>
      <c r="H18" s="204" t="s">
        <v>2830</v>
      </c>
      <c r="I18" s="204" t="s">
        <v>2831</v>
      </c>
      <c r="J18" s="204" t="s">
        <v>5071</v>
      </c>
      <c r="K18" s="204"/>
      <c r="L18" s="204"/>
      <c r="M18" s="295" t="s">
        <v>50</v>
      </c>
      <c r="N18" s="295" t="s">
        <v>50</v>
      </c>
      <c r="O18" s="204"/>
      <c r="P18" s="225" t="s">
        <v>1801</v>
      </c>
      <c r="Q18" s="296">
        <v>4000</v>
      </c>
      <c r="R18" s="225" t="s">
        <v>2566</v>
      </c>
      <c r="S18" s="225" t="s">
        <v>5072</v>
      </c>
    </row>
    <row r="19" spans="1:20" s="225" customFormat="1" ht="43.5">
      <c r="A19" s="204">
        <v>13</v>
      </c>
      <c r="B19" s="204">
        <v>23</v>
      </c>
      <c r="C19" s="294" t="s">
        <v>58</v>
      </c>
      <c r="D19" s="294" t="s">
        <v>3140</v>
      </c>
      <c r="E19" s="294" t="s">
        <v>3141</v>
      </c>
      <c r="F19" s="204" t="s">
        <v>3128</v>
      </c>
      <c r="G19" s="204" t="s">
        <v>57</v>
      </c>
      <c r="H19" s="204" t="s">
        <v>3142</v>
      </c>
      <c r="I19" s="204" t="s">
        <v>3143</v>
      </c>
      <c r="J19" s="204" t="s">
        <v>3144</v>
      </c>
      <c r="K19" s="204"/>
      <c r="L19" s="204"/>
      <c r="M19" s="295" t="s">
        <v>50</v>
      </c>
      <c r="N19" s="295" t="s">
        <v>50</v>
      </c>
      <c r="O19" s="204"/>
      <c r="P19" s="225" t="s">
        <v>1801</v>
      </c>
      <c r="Q19" s="296">
        <v>4000</v>
      </c>
      <c r="R19" s="225" t="s">
        <v>5072</v>
      </c>
      <c r="S19" s="225" t="s">
        <v>5079</v>
      </c>
    </row>
    <row r="20" spans="1:20" s="225" customFormat="1" ht="43.5">
      <c r="A20" s="204">
        <v>14</v>
      </c>
      <c r="B20" s="204">
        <v>23</v>
      </c>
      <c r="C20" s="294" t="s">
        <v>58</v>
      </c>
      <c r="D20" s="294" t="s">
        <v>3145</v>
      </c>
      <c r="E20" s="294" t="s">
        <v>3146</v>
      </c>
      <c r="F20" s="204" t="s">
        <v>3128</v>
      </c>
      <c r="G20" s="204" t="s">
        <v>57</v>
      </c>
      <c r="H20" s="204" t="s">
        <v>3142</v>
      </c>
      <c r="I20" s="204" t="s">
        <v>3147</v>
      </c>
      <c r="J20" s="204" t="s">
        <v>3148</v>
      </c>
      <c r="K20" s="204"/>
      <c r="L20" s="204"/>
      <c r="M20" s="295" t="s">
        <v>50</v>
      </c>
      <c r="N20" s="295" t="s">
        <v>50</v>
      </c>
      <c r="O20" s="204"/>
      <c r="P20" s="225" t="s">
        <v>1801</v>
      </c>
      <c r="Q20" s="296">
        <v>4000</v>
      </c>
      <c r="R20" s="225" t="s">
        <v>5072</v>
      </c>
      <c r="S20" s="225" t="s">
        <v>5080</v>
      </c>
    </row>
    <row r="21" spans="1:20" s="285" customFormat="1">
      <c r="A21" s="186">
        <v>15</v>
      </c>
      <c r="B21" s="186"/>
      <c r="C21" s="283"/>
      <c r="D21" s="283"/>
      <c r="E21" s="283"/>
      <c r="F21" s="186"/>
      <c r="G21" s="186"/>
      <c r="H21" s="186"/>
      <c r="I21" s="186"/>
      <c r="J21" s="186"/>
      <c r="K21" s="186"/>
      <c r="L21" s="186"/>
      <c r="M21" s="284" t="s">
        <v>50</v>
      </c>
      <c r="N21" s="284" t="s">
        <v>50</v>
      </c>
      <c r="O21" s="186"/>
      <c r="Q21" s="286"/>
    </row>
    <row r="22" spans="1:20" s="285" customFormat="1">
      <c r="A22" s="186">
        <v>16</v>
      </c>
      <c r="B22" s="186"/>
      <c r="C22" s="283"/>
      <c r="D22" s="283"/>
      <c r="E22" s="283"/>
      <c r="F22" s="186"/>
      <c r="G22" s="186"/>
      <c r="H22" s="186"/>
      <c r="I22" s="186"/>
      <c r="J22" s="186"/>
      <c r="K22" s="186"/>
      <c r="L22" s="186"/>
      <c r="M22" s="284" t="s">
        <v>50</v>
      </c>
      <c r="N22" s="284" t="s">
        <v>50</v>
      </c>
      <c r="O22" s="186"/>
      <c r="Q22" s="286"/>
    </row>
    <row r="23" spans="1:20" s="285" customFormat="1">
      <c r="A23" s="186">
        <v>17</v>
      </c>
      <c r="B23" s="186"/>
      <c r="C23" s="283"/>
      <c r="D23" s="283"/>
      <c r="E23" s="283"/>
      <c r="F23" s="186"/>
      <c r="G23" s="186"/>
      <c r="H23" s="186"/>
      <c r="I23" s="186"/>
      <c r="J23" s="186"/>
      <c r="K23" s="186"/>
      <c r="L23" s="186"/>
      <c r="M23" s="284" t="s">
        <v>50</v>
      </c>
      <c r="N23" s="284" t="s">
        <v>50</v>
      </c>
      <c r="O23" s="186"/>
      <c r="Q23" s="286"/>
    </row>
    <row r="24" spans="1:20" s="285" customFormat="1">
      <c r="A24" s="186">
        <v>18</v>
      </c>
      <c r="B24" s="186"/>
      <c r="C24" s="283"/>
      <c r="D24" s="283"/>
      <c r="E24" s="283"/>
      <c r="F24" s="186"/>
      <c r="G24" s="186"/>
      <c r="H24" s="186"/>
      <c r="I24" s="186"/>
      <c r="J24" s="186"/>
      <c r="K24" s="186"/>
      <c r="L24" s="186"/>
      <c r="M24" s="284" t="s">
        <v>50</v>
      </c>
      <c r="N24" s="284" t="s">
        <v>50</v>
      </c>
      <c r="O24" s="186"/>
      <c r="Q24" s="286"/>
    </row>
    <row r="25" spans="1:20" s="285" customFormat="1">
      <c r="A25" s="186">
        <v>19</v>
      </c>
      <c r="B25" s="186"/>
      <c r="C25" s="283"/>
      <c r="D25" s="283"/>
      <c r="E25" s="414"/>
      <c r="F25" s="186"/>
      <c r="G25" s="186"/>
      <c r="H25" s="186"/>
      <c r="I25" s="186"/>
      <c r="J25" s="186"/>
      <c r="K25" s="186"/>
      <c r="L25" s="284"/>
      <c r="M25" s="284" t="s">
        <v>50</v>
      </c>
      <c r="N25" s="284" t="s">
        <v>50</v>
      </c>
      <c r="O25" s="186"/>
    </row>
    <row r="26" spans="1:20" s="285" customFormat="1">
      <c r="A26" s="186">
        <v>20</v>
      </c>
      <c r="B26" s="186"/>
      <c r="C26" s="283"/>
      <c r="D26" s="283"/>
      <c r="E26" s="283"/>
      <c r="F26" s="186"/>
      <c r="G26" s="186"/>
      <c r="H26" s="186"/>
      <c r="I26" s="186"/>
      <c r="J26" s="186"/>
      <c r="K26" s="186"/>
      <c r="L26" s="186"/>
      <c r="M26" s="284" t="s">
        <v>50</v>
      </c>
      <c r="N26" s="284" t="s">
        <v>50</v>
      </c>
      <c r="O26" s="186"/>
      <c r="Q26" s="286"/>
    </row>
    <row r="27" spans="1:20" s="285" customFormat="1">
      <c r="A27" s="186">
        <v>21</v>
      </c>
      <c r="B27" s="186"/>
      <c r="C27" s="283"/>
      <c r="D27" s="283"/>
      <c r="E27" s="283"/>
      <c r="F27" s="186"/>
      <c r="G27" s="186"/>
      <c r="H27" s="186"/>
      <c r="I27" s="186"/>
      <c r="J27" s="186"/>
      <c r="K27" s="186"/>
      <c r="L27" s="186"/>
      <c r="M27" s="284" t="s">
        <v>50</v>
      </c>
      <c r="N27" s="284" t="s">
        <v>50</v>
      </c>
      <c r="O27" s="186"/>
      <c r="Q27" s="286"/>
    </row>
    <row r="28" spans="1:20" s="285" customFormat="1">
      <c r="A28" s="186">
        <v>22</v>
      </c>
      <c r="B28" s="186"/>
      <c r="C28" s="283"/>
      <c r="D28" s="283"/>
      <c r="E28" s="283"/>
      <c r="F28" s="186"/>
      <c r="G28" s="186"/>
      <c r="H28" s="186"/>
      <c r="I28" s="186"/>
      <c r="J28" s="186"/>
      <c r="K28" s="186"/>
      <c r="L28" s="186"/>
      <c r="M28" s="284" t="s">
        <v>50</v>
      </c>
      <c r="N28" s="284" t="s">
        <v>50</v>
      </c>
      <c r="O28" s="186"/>
      <c r="Q28" s="286"/>
    </row>
    <row r="29" spans="1:20" s="285" customFormat="1">
      <c r="A29" s="186">
        <v>23</v>
      </c>
      <c r="B29" s="186"/>
      <c r="C29" s="283"/>
      <c r="D29" s="283"/>
      <c r="E29" s="414"/>
      <c r="F29" s="186"/>
      <c r="G29" s="186"/>
      <c r="H29" s="186"/>
      <c r="I29" s="186"/>
      <c r="J29" s="186"/>
      <c r="K29" s="186"/>
      <c r="L29" s="186"/>
      <c r="M29" s="284" t="s">
        <v>50</v>
      </c>
      <c r="N29" s="284" t="s">
        <v>50</v>
      </c>
      <c r="O29" s="186"/>
      <c r="P29" s="163"/>
      <c r="Q29" s="163"/>
      <c r="S29" s="163"/>
    </row>
    <row r="30" spans="1:20" s="285" customFormat="1">
      <c r="A30" s="186">
        <v>24</v>
      </c>
      <c r="B30" s="186"/>
      <c r="C30" s="283"/>
      <c r="D30" s="283"/>
      <c r="E30" s="283"/>
      <c r="F30" s="186"/>
      <c r="G30" s="186"/>
      <c r="H30" s="186"/>
      <c r="I30" s="186"/>
      <c r="J30" s="186"/>
      <c r="K30" s="186"/>
      <c r="L30" s="186"/>
      <c r="M30" s="284" t="s">
        <v>50</v>
      </c>
      <c r="N30" s="284" t="s">
        <v>50</v>
      </c>
      <c r="O30" s="186"/>
      <c r="Q30" s="286"/>
    </row>
    <row r="31" spans="1:20" s="285" customFormat="1">
      <c r="A31" s="186">
        <v>25</v>
      </c>
      <c r="B31" s="186"/>
      <c r="C31" s="283"/>
      <c r="D31" s="283"/>
      <c r="E31" s="283"/>
      <c r="F31" s="186"/>
      <c r="G31" s="186"/>
      <c r="H31" s="186"/>
      <c r="I31" s="186"/>
      <c r="J31" s="186"/>
      <c r="K31" s="186"/>
      <c r="L31" s="186"/>
      <c r="M31" s="284" t="s">
        <v>50</v>
      </c>
      <c r="N31" s="284" t="s">
        <v>50</v>
      </c>
      <c r="O31" s="186"/>
    </row>
    <row r="32" spans="1:20" s="285" customFormat="1">
      <c r="A32" s="186">
        <v>26</v>
      </c>
      <c r="B32" s="186"/>
      <c r="C32" s="283"/>
      <c r="D32" s="283"/>
      <c r="E32" s="283"/>
      <c r="F32" s="186"/>
      <c r="G32" s="186"/>
      <c r="H32" s="186"/>
      <c r="I32" s="186"/>
      <c r="J32" s="186"/>
      <c r="K32" s="186"/>
      <c r="L32" s="186"/>
      <c r="M32" s="284" t="s">
        <v>50</v>
      </c>
      <c r="N32" s="284" t="s">
        <v>50</v>
      </c>
      <c r="O32" s="186"/>
    </row>
    <row r="33" spans="1:19" s="285" customFormat="1">
      <c r="A33" s="186">
        <v>27</v>
      </c>
      <c r="B33" s="186"/>
      <c r="C33" s="283"/>
      <c r="D33" s="283"/>
      <c r="E33" s="283"/>
      <c r="F33" s="186"/>
      <c r="G33" s="186"/>
      <c r="H33" s="186"/>
      <c r="I33" s="186"/>
      <c r="J33" s="186"/>
      <c r="K33" s="186"/>
      <c r="L33" s="186"/>
      <c r="M33" s="284" t="s">
        <v>50</v>
      </c>
      <c r="N33" s="284" t="s">
        <v>50</v>
      </c>
      <c r="O33" s="186"/>
    </row>
    <row r="34" spans="1:19" s="285" customFormat="1">
      <c r="A34" s="186">
        <v>28</v>
      </c>
      <c r="B34" s="186"/>
      <c r="C34" s="283"/>
      <c r="D34" s="283"/>
      <c r="E34" s="283"/>
      <c r="F34" s="186"/>
      <c r="G34" s="186"/>
      <c r="H34" s="186"/>
      <c r="I34" s="186"/>
      <c r="J34" s="186"/>
      <c r="K34" s="186"/>
      <c r="L34" s="186"/>
      <c r="M34" s="284" t="s">
        <v>50</v>
      </c>
      <c r="N34" s="284" t="s">
        <v>50</v>
      </c>
      <c r="O34" s="186"/>
    </row>
    <row r="35" spans="1:19" s="285" customFormat="1">
      <c r="A35" s="186">
        <v>29</v>
      </c>
      <c r="B35" s="186"/>
      <c r="C35" s="283"/>
      <c r="D35" s="283"/>
      <c r="E35" s="283"/>
      <c r="F35" s="186"/>
      <c r="G35" s="186"/>
      <c r="H35" s="186"/>
      <c r="I35" s="186"/>
      <c r="J35" s="186"/>
      <c r="K35" s="186"/>
      <c r="L35" s="186"/>
      <c r="M35" s="284" t="s">
        <v>50</v>
      </c>
      <c r="N35" s="284" t="s">
        <v>50</v>
      </c>
      <c r="O35" s="186"/>
    </row>
    <row r="36" spans="1:19" s="285" customFormat="1">
      <c r="A36" s="186">
        <v>30</v>
      </c>
      <c r="B36" s="186"/>
      <c r="C36" s="283"/>
      <c r="D36" s="283"/>
      <c r="E36" s="283"/>
      <c r="F36" s="186"/>
      <c r="G36" s="186"/>
      <c r="H36" s="186"/>
      <c r="I36" s="186"/>
      <c r="J36" s="186"/>
      <c r="K36" s="186"/>
      <c r="L36" s="186"/>
      <c r="M36" s="284" t="s">
        <v>50</v>
      </c>
      <c r="N36" s="284" t="s">
        <v>50</v>
      </c>
      <c r="O36" s="186"/>
    </row>
    <row r="37" spans="1:19" s="285" customFormat="1">
      <c r="A37" s="186">
        <v>31</v>
      </c>
      <c r="B37" s="186"/>
      <c r="C37" s="283"/>
      <c r="D37" s="283"/>
      <c r="E37" s="283"/>
      <c r="F37" s="186"/>
      <c r="G37" s="186"/>
      <c r="H37" s="186"/>
      <c r="I37" s="186"/>
      <c r="J37" s="186"/>
      <c r="K37" s="186"/>
      <c r="L37" s="186"/>
      <c r="M37" s="284" t="s">
        <v>50</v>
      </c>
      <c r="N37" s="284" t="s">
        <v>50</v>
      </c>
      <c r="O37" s="186"/>
    </row>
    <row r="38" spans="1:19" s="285" customFormat="1">
      <c r="A38" s="186">
        <v>32</v>
      </c>
      <c r="B38" s="186"/>
      <c r="C38" s="283"/>
      <c r="D38" s="283"/>
      <c r="E38" s="283"/>
      <c r="F38" s="186"/>
      <c r="G38" s="186"/>
      <c r="H38" s="186"/>
      <c r="I38" s="186"/>
      <c r="J38" s="186"/>
      <c r="K38" s="186"/>
      <c r="L38" s="186"/>
      <c r="M38" s="284" t="s">
        <v>50</v>
      </c>
      <c r="N38" s="284" t="s">
        <v>50</v>
      </c>
      <c r="O38" s="186"/>
      <c r="Q38" s="286"/>
    </row>
    <row r="39" spans="1:19" s="285" customFormat="1">
      <c r="A39" s="186">
        <v>33</v>
      </c>
      <c r="B39" s="186"/>
      <c r="C39" s="283"/>
      <c r="D39" s="283"/>
      <c r="E39" s="283"/>
      <c r="F39" s="186"/>
      <c r="G39" s="186"/>
      <c r="H39" s="186"/>
      <c r="I39" s="186"/>
      <c r="J39" s="186"/>
      <c r="K39" s="186"/>
      <c r="L39" s="186"/>
      <c r="M39" s="284" t="s">
        <v>50</v>
      </c>
      <c r="N39" s="284" t="s">
        <v>50</v>
      </c>
      <c r="O39" s="186"/>
      <c r="Q39" s="286"/>
    </row>
    <row r="40" spans="1:19" s="285" customFormat="1">
      <c r="A40" s="186">
        <v>34</v>
      </c>
      <c r="B40" s="186"/>
      <c r="C40" s="283"/>
      <c r="D40" s="283"/>
      <c r="E40" s="283"/>
      <c r="F40" s="186"/>
      <c r="G40" s="186"/>
      <c r="H40" s="186"/>
      <c r="I40" s="186"/>
      <c r="J40" s="186"/>
      <c r="K40" s="186"/>
      <c r="L40" s="186"/>
      <c r="M40" s="284" t="s">
        <v>50</v>
      </c>
      <c r="N40" s="284" t="s">
        <v>50</v>
      </c>
      <c r="O40" s="186"/>
      <c r="Q40" s="286"/>
    </row>
    <row r="41" spans="1:19" s="285" customFormat="1">
      <c r="A41" s="186">
        <v>35</v>
      </c>
      <c r="B41" s="186"/>
      <c r="C41" s="283"/>
      <c r="D41" s="283"/>
      <c r="E41" s="283"/>
      <c r="F41" s="186"/>
      <c r="G41" s="186"/>
      <c r="H41" s="186"/>
      <c r="I41" s="186"/>
      <c r="J41" s="186"/>
      <c r="K41" s="186"/>
      <c r="L41" s="186"/>
      <c r="M41" s="284" t="s">
        <v>50</v>
      </c>
      <c r="N41" s="284" t="s">
        <v>50</v>
      </c>
      <c r="O41" s="186"/>
      <c r="Q41" s="286"/>
    </row>
    <row r="42" spans="1:19" s="285" customFormat="1">
      <c r="A42" s="186">
        <v>36</v>
      </c>
      <c r="B42" s="186"/>
      <c r="C42" s="283"/>
      <c r="D42" s="283"/>
      <c r="E42" s="283"/>
      <c r="F42" s="186"/>
      <c r="G42" s="186"/>
      <c r="H42" s="186"/>
      <c r="I42" s="186"/>
      <c r="J42" s="186"/>
      <c r="K42" s="186"/>
      <c r="L42" s="284"/>
      <c r="M42" s="284" t="s">
        <v>50</v>
      </c>
      <c r="N42" s="284" t="s">
        <v>50</v>
      </c>
      <c r="O42" s="186"/>
      <c r="Q42" s="286"/>
      <c r="S42" s="163"/>
    </row>
    <row r="43" spans="1:19" s="285" customFormat="1">
      <c r="A43" s="186">
        <v>37</v>
      </c>
      <c r="B43" s="186"/>
      <c r="C43" s="283"/>
      <c r="D43" s="283"/>
      <c r="E43" s="414"/>
      <c r="F43" s="186"/>
      <c r="G43" s="186"/>
      <c r="H43" s="186"/>
      <c r="I43" s="186"/>
      <c r="J43" s="186"/>
      <c r="K43" s="186"/>
      <c r="L43" s="186"/>
      <c r="M43" s="284" t="s">
        <v>50</v>
      </c>
      <c r="N43" s="284" t="s">
        <v>50</v>
      </c>
      <c r="O43" s="186"/>
      <c r="Q43" s="286"/>
    </row>
    <row r="44" spans="1:19" s="285" customFormat="1">
      <c r="A44" s="186">
        <v>38</v>
      </c>
      <c r="B44" s="186"/>
      <c r="C44" s="283"/>
      <c r="D44" s="283"/>
      <c r="E44" s="283"/>
      <c r="F44" s="186"/>
      <c r="G44" s="186"/>
      <c r="H44" s="186"/>
      <c r="I44" s="186"/>
      <c r="J44" s="186"/>
      <c r="K44" s="186"/>
      <c r="L44" s="186"/>
      <c r="M44" s="284" t="s">
        <v>50</v>
      </c>
      <c r="N44" s="284" t="s">
        <v>50</v>
      </c>
      <c r="O44" s="186"/>
      <c r="Q44" s="286"/>
    </row>
    <row r="45" spans="1:19" s="285" customFormat="1">
      <c r="A45" s="186">
        <v>39</v>
      </c>
      <c r="B45" s="186"/>
      <c r="C45" s="283"/>
      <c r="D45" s="283"/>
      <c r="E45" s="414"/>
      <c r="F45" s="186"/>
      <c r="G45" s="186"/>
      <c r="H45" s="186"/>
      <c r="I45" s="186"/>
      <c r="J45" s="186"/>
      <c r="K45" s="186"/>
      <c r="L45" s="186"/>
      <c r="M45" s="284" t="s">
        <v>50</v>
      </c>
      <c r="N45" s="284" t="s">
        <v>50</v>
      </c>
      <c r="O45" s="186"/>
      <c r="Q45" s="286"/>
    </row>
    <row r="46" spans="1:19" s="285" customFormat="1">
      <c r="A46" s="152">
        <v>40</v>
      </c>
      <c r="B46" s="152"/>
      <c r="C46" s="382"/>
      <c r="D46" s="382"/>
      <c r="E46" s="449"/>
      <c r="F46" s="152"/>
      <c r="G46" s="152"/>
      <c r="H46" s="152"/>
      <c r="I46" s="152"/>
      <c r="J46" s="152"/>
      <c r="K46" s="152"/>
      <c r="L46" s="152"/>
      <c r="M46" s="335"/>
      <c r="N46" s="335"/>
      <c r="O46" s="152"/>
      <c r="Q46" s="286"/>
    </row>
    <row r="52" spans="17:17">
      <c r="Q52" s="416">
        <f>SUM(Q7:Q51)</f>
        <v>52000</v>
      </c>
    </row>
  </sheetData>
  <mergeCells count="13">
    <mergeCell ref="J5:J6"/>
    <mergeCell ref="K5:M5"/>
    <mergeCell ref="N5:O5"/>
    <mergeCell ref="A1:O1"/>
    <mergeCell ref="A2:O2"/>
    <mergeCell ref="A3:O3"/>
    <mergeCell ref="A5:A6"/>
    <mergeCell ref="B5:B6"/>
    <mergeCell ref="C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46"/>
  <sheetViews>
    <sheetView topLeftCell="A25" workbookViewId="0">
      <selection activeCell="O17" sqref="O17"/>
    </sheetView>
  </sheetViews>
  <sheetFormatPr defaultRowHeight="21.75"/>
  <cols>
    <col min="1" max="1" width="4.375" style="13" customWidth="1"/>
    <col min="2" max="2" width="5" style="13" customWidth="1"/>
    <col min="3" max="3" width="6.25" style="13" customWidth="1"/>
    <col min="4" max="4" width="9" style="13"/>
    <col min="5" max="5" width="9.25" style="13" customWidth="1"/>
    <col min="6" max="6" width="13.75" style="13" customWidth="1"/>
    <col min="7" max="7" width="9" style="13"/>
    <col min="8" max="8" width="13.625" style="13" customWidth="1"/>
    <col min="9" max="9" width="21" style="13" customWidth="1"/>
    <col min="10" max="10" width="10.875" style="13" customWidth="1"/>
    <col min="11" max="11" width="5" style="13" customWidth="1"/>
    <col min="12" max="12" width="6.625" style="13" customWidth="1"/>
    <col min="13" max="13" width="5.625" style="13" customWidth="1"/>
    <col min="14" max="14" width="5.5" style="13" customWidth="1"/>
    <col min="15" max="15" width="5.125" style="13" customWidth="1"/>
    <col min="16" max="16384" width="9" style="13"/>
  </cols>
  <sheetData>
    <row r="1" spans="1:17">
      <c r="A1" s="603" t="s">
        <v>1977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  <c r="O1" s="603"/>
    </row>
    <row r="2" spans="1:17">
      <c r="A2" s="603" t="s">
        <v>795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603"/>
    </row>
    <row r="3" spans="1:17">
      <c r="A3" s="603" t="s">
        <v>1848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</row>
    <row r="5" spans="1:17" s="237" customFormat="1" ht="20.25" customHeight="1">
      <c r="A5" s="568" t="s">
        <v>1849</v>
      </c>
      <c r="B5" s="568" t="s">
        <v>182</v>
      </c>
      <c r="C5" s="562" t="s">
        <v>34</v>
      </c>
      <c r="D5" s="562"/>
      <c r="E5" s="562"/>
      <c r="F5" s="568" t="s">
        <v>1558</v>
      </c>
      <c r="G5" s="597" t="s">
        <v>35</v>
      </c>
      <c r="H5" s="568" t="s">
        <v>36</v>
      </c>
      <c r="I5" s="568" t="s">
        <v>1850</v>
      </c>
      <c r="J5" s="597" t="s">
        <v>1851</v>
      </c>
      <c r="K5" s="598" t="s">
        <v>38</v>
      </c>
      <c r="L5" s="598"/>
      <c r="M5" s="598"/>
      <c r="N5" s="598" t="s">
        <v>1852</v>
      </c>
      <c r="O5" s="598"/>
    </row>
    <row r="6" spans="1:17" s="14" customFormat="1" ht="55.5" customHeight="1">
      <c r="A6" s="568"/>
      <c r="B6" s="568"/>
      <c r="C6" s="563"/>
      <c r="D6" s="563"/>
      <c r="E6" s="563"/>
      <c r="F6" s="568"/>
      <c r="G6" s="597"/>
      <c r="H6" s="568"/>
      <c r="I6" s="568"/>
      <c r="J6" s="597"/>
      <c r="K6" s="280" t="s">
        <v>39</v>
      </c>
      <c r="L6" s="280" t="s">
        <v>1853</v>
      </c>
      <c r="M6" s="280" t="s">
        <v>41</v>
      </c>
      <c r="N6" s="280" t="s">
        <v>43</v>
      </c>
      <c r="O6" s="280" t="s">
        <v>44</v>
      </c>
    </row>
    <row r="7" spans="1:17" s="285" customFormat="1" ht="43.5">
      <c r="A7" s="290">
        <v>1</v>
      </c>
      <c r="B7" s="290">
        <v>48</v>
      </c>
      <c r="C7" s="291" t="s">
        <v>45</v>
      </c>
      <c r="D7" s="291" t="s">
        <v>1913</v>
      </c>
      <c r="E7" s="291" t="s">
        <v>1914</v>
      </c>
      <c r="F7" s="290" t="s">
        <v>1915</v>
      </c>
      <c r="G7" s="290" t="s">
        <v>251</v>
      </c>
      <c r="H7" s="290" t="s">
        <v>1916</v>
      </c>
      <c r="I7" s="290"/>
      <c r="J7" s="290" t="s">
        <v>1917</v>
      </c>
      <c r="K7" s="290"/>
      <c r="L7" s="292" t="s">
        <v>50</v>
      </c>
      <c r="M7" s="290"/>
      <c r="N7" s="292"/>
      <c r="O7" s="292" t="s">
        <v>50</v>
      </c>
      <c r="Q7" s="286"/>
    </row>
    <row r="8" spans="1:17" s="91" customFormat="1" ht="22.5" customHeight="1">
      <c r="A8" s="60">
        <v>2</v>
      </c>
      <c r="B8" s="60">
        <v>48</v>
      </c>
      <c r="C8" s="287" t="s">
        <v>45</v>
      </c>
      <c r="D8" s="287" t="s">
        <v>417</v>
      </c>
      <c r="E8" s="287" t="s">
        <v>1918</v>
      </c>
      <c r="F8" s="60" t="s">
        <v>1915</v>
      </c>
      <c r="G8" s="60" t="s">
        <v>251</v>
      </c>
      <c r="H8" s="60" t="s">
        <v>1919</v>
      </c>
      <c r="I8" s="60"/>
      <c r="J8" s="60" t="s">
        <v>1920</v>
      </c>
      <c r="K8" s="60"/>
      <c r="L8" s="284" t="s">
        <v>50</v>
      </c>
      <c r="M8" s="186"/>
      <c r="N8" s="284"/>
      <c r="O8" s="284" t="s">
        <v>50</v>
      </c>
    </row>
    <row r="9" spans="1:17" s="91" customFormat="1" ht="64.5" customHeight="1">
      <c r="A9" s="60">
        <v>3</v>
      </c>
      <c r="B9" s="60">
        <v>59</v>
      </c>
      <c r="C9" s="287" t="s">
        <v>54</v>
      </c>
      <c r="D9" s="287" t="s">
        <v>2010</v>
      </c>
      <c r="E9" s="287" t="s">
        <v>2011</v>
      </c>
      <c r="F9" s="60" t="s">
        <v>250</v>
      </c>
      <c r="G9" s="60" t="s">
        <v>251</v>
      </c>
      <c r="H9" s="60" t="s">
        <v>72</v>
      </c>
      <c r="I9" s="60" t="s">
        <v>2012</v>
      </c>
      <c r="J9" s="60"/>
      <c r="K9" s="284" t="s">
        <v>50</v>
      </c>
      <c r="L9" s="284"/>
      <c r="M9" s="186"/>
      <c r="N9" s="284"/>
      <c r="O9" s="284" t="s">
        <v>50</v>
      </c>
    </row>
    <row r="10" spans="1:17" s="91" customFormat="1" ht="65.25">
      <c r="A10" s="186">
        <v>4</v>
      </c>
      <c r="B10" s="60">
        <v>41</v>
      </c>
      <c r="C10" s="287" t="s">
        <v>45</v>
      </c>
      <c r="D10" s="287" t="s">
        <v>2213</v>
      </c>
      <c r="E10" s="287" t="s">
        <v>2214</v>
      </c>
      <c r="F10" s="60" t="s">
        <v>1862</v>
      </c>
      <c r="G10" s="60" t="s">
        <v>360</v>
      </c>
      <c r="H10" s="60" t="s">
        <v>1863</v>
      </c>
      <c r="I10" s="60" t="s">
        <v>2215</v>
      </c>
      <c r="J10" s="60" t="s">
        <v>2216</v>
      </c>
      <c r="K10" s="60"/>
      <c r="L10" s="284" t="s">
        <v>50</v>
      </c>
      <c r="M10" s="186"/>
      <c r="N10" s="284"/>
      <c r="O10" s="284" t="s">
        <v>50</v>
      </c>
    </row>
    <row r="11" spans="1:17" s="91" customFormat="1" ht="65.25" customHeight="1">
      <c r="A11" s="60">
        <v>5</v>
      </c>
      <c r="B11" s="60">
        <v>41</v>
      </c>
      <c r="C11" s="287" t="s">
        <v>45</v>
      </c>
      <c r="D11" s="287" t="s">
        <v>2217</v>
      </c>
      <c r="E11" s="287" t="s">
        <v>2218</v>
      </c>
      <c r="F11" s="60" t="s">
        <v>1862</v>
      </c>
      <c r="G11" s="60" t="s">
        <v>360</v>
      </c>
      <c r="H11" s="60" t="s">
        <v>1868</v>
      </c>
      <c r="I11" s="60" t="s">
        <v>2219</v>
      </c>
      <c r="J11" s="60" t="s">
        <v>2220</v>
      </c>
      <c r="K11" s="60"/>
      <c r="L11" s="60"/>
      <c r="M11" s="284" t="s">
        <v>50</v>
      </c>
      <c r="N11" s="60"/>
      <c r="O11" s="284" t="s">
        <v>50</v>
      </c>
    </row>
    <row r="12" spans="1:17" s="91" customFormat="1" ht="65.25">
      <c r="A12" s="60">
        <v>6</v>
      </c>
      <c r="B12" s="60">
        <v>45</v>
      </c>
      <c r="C12" s="287" t="s">
        <v>58</v>
      </c>
      <c r="D12" s="287" t="s">
        <v>2259</v>
      </c>
      <c r="E12" s="287" t="s">
        <v>2260</v>
      </c>
      <c r="F12" s="60" t="s">
        <v>2261</v>
      </c>
      <c r="G12" s="60" t="s">
        <v>251</v>
      </c>
      <c r="H12" s="60" t="s">
        <v>2262</v>
      </c>
      <c r="I12" s="60" t="s">
        <v>2263</v>
      </c>
      <c r="J12" s="60" t="s">
        <v>2264</v>
      </c>
      <c r="K12" s="60"/>
      <c r="L12" s="60"/>
      <c r="M12" s="284" t="s">
        <v>50</v>
      </c>
      <c r="N12" s="60"/>
      <c r="O12" s="284" t="s">
        <v>50</v>
      </c>
    </row>
    <row r="13" spans="1:17" s="91" customFormat="1" ht="65.25">
      <c r="A13" s="186">
        <v>7</v>
      </c>
      <c r="B13" s="60">
        <v>47</v>
      </c>
      <c r="C13" s="287" t="s">
        <v>58</v>
      </c>
      <c r="D13" s="287" t="s">
        <v>2265</v>
      </c>
      <c r="E13" s="287" t="s">
        <v>1169</v>
      </c>
      <c r="F13" s="60" t="s">
        <v>148</v>
      </c>
      <c r="G13" s="60" t="s">
        <v>251</v>
      </c>
      <c r="H13" s="60" t="s">
        <v>2098</v>
      </c>
      <c r="I13" s="60" t="s">
        <v>2266</v>
      </c>
      <c r="J13" s="60" t="s">
        <v>2267</v>
      </c>
      <c r="K13" s="60"/>
      <c r="L13" s="60"/>
      <c r="M13" s="284" t="s">
        <v>50</v>
      </c>
      <c r="N13" s="60"/>
      <c r="O13" s="284" t="s">
        <v>50</v>
      </c>
    </row>
    <row r="14" spans="1:17" s="91" customFormat="1" ht="43.5">
      <c r="A14" s="60">
        <v>8</v>
      </c>
      <c r="B14" s="60">
        <v>47</v>
      </c>
      <c r="C14" s="287" t="s">
        <v>45</v>
      </c>
      <c r="D14" s="287" t="s">
        <v>2268</v>
      </c>
      <c r="E14" s="287" t="s">
        <v>2269</v>
      </c>
      <c r="F14" s="60" t="s">
        <v>148</v>
      </c>
      <c r="G14" s="60" t="s">
        <v>251</v>
      </c>
      <c r="H14" s="60" t="s">
        <v>2270</v>
      </c>
      <c r="I14" s="60" t="s">
        <v>2271</v>
      </c>
      <c r="J14" s="60" t="s">
        <v>2272</v>
      </c>
      <c r="K14" s="60"/>
      <c r="L14" s="60"/>
      <c r="M14" s="284" t="s">
        <v>50</v>
      </c>
      <c r="N14" s="60"/>
      <c r="O14" s="284" t="s">
        <v>50</v>
      </c>
    </row>
    <row r="15" spans="1:17" s="91" customFormat="1">
      <c r="A15" s="60">
        <v>9</v>
      </c>
      <c r="B15" s="60">
        <v>48</v>
      </c>
      <c r="C15" s="287" t="s">
        <v>45</v>
      </c>
      <c r="D15" s="287" t="s">
        <v>1456</v>
      </c>
      <c r="E15" s="287" t="s">
        <v>2274</v>
      </c>
      <c r="F15" s="60" t="s">
        <v>1915</v>
      </c>
      <c r="G15" s="60" t="s">
        <v>251</v>
      </c>
      <c r="H15" s="60" t="s">
        <v>2275</v>
      </c>
      <c r="I15" s="60"/>
      <c r="J15" s="60" t="s">
        <v>2276</v>
      </c>
      <c r="K15" s="60"/>
      <c r="L15" s="60"/>
      <c r="M15" s="284" t="s">
        <v>50</v>
      </c>
      <c r="N15" s="60"/>
      <c r="O15" s="284" t="s">
        <v>50</v>
      </c>
    </row>
    <row r="16" spans="1:17" s="91" customFormat="1" ht="43.5">
      <c r="A16" s="186">
        <v>10</v>
      </c>
      <c r="B16" s="60">
        <v>49</v>
      </c>
      <c r="C16" s="287" t="s">
        <v>45</v>
      </c>
      <c r="D16" s="287" t="s">
        <v>2277</v>
      </c>
      <c r="E16" s="287" t="s">
        <v>2278</v>
      </c>
      <c r="F16" s="60" t="s">
        <v>1572</v>
      </c>
      <c r="G16" s="60" t="s">
        <v>251</v>
      </c>
      <c r="H16" s="60" t="s">
        <v>2279</v>
      </c>
      <c r="I16" s="60" t="s">
        <v>2280</v>
      </c>
      <c r="J16" s="60" t="s">
        <v>2281</v>
      </c>
      <c r="K16" s="60"/>
      <c r="L16" s="60"/>
      <c r="M16" s="284" t="s">
        <v>50</v>
      </c>
      <c r="N16" s="60"/>
      <c r="O16" s="284" t="s">
        <v>50</v>
      </c>
    </row>
    <row r="17" spans="1:15" s="91" customFormat="1" ht="43.5">
      <c r="A17" s="60">
        <v>11</v>
      </c>
      <c r="B17" s="60">
        <v>49</v>
      </c>
      <c r="C17" s="287" t="s">
        <v>54</v>
      </c>
      <c r="D17" s="287" t="s">
        <v>2282</v>
      </c>
      <c r="E17" s="287" t="s">
        <v>2283</v>
      </c>
      <c r="F17" s="60" t="s">
        <v>1572</v>
      </c>
      <c r="G17" s="60" t="s">
        <v>251</v>
      </c>
      <c r="H17" s="60" t="s">
        <v>2284</v>
      </c>
      <c r="I17" s="60" t="s">
        <v>2285</v>
      </c>
      <c r="J17" s="60" t="s">
        <v>1767</v>
      </c>
      <c r="K17" s="60"/>
      <c r="L17" s="60"/>
      <c r="M17" s="284" t="s">
        <v>50</v>
      </c>
      <c r="N17" s="60"/>
      <c r="O17" s="284" t="s">
        <v>50</v>
      </c>
    </row>
    <row r="18" spans="1:15" s="91" customFormat="1" ht="40.5" customHeight="1">
      <c r="A18" s="60">
        <v>12</v>
      </c>
      <c r="B18" s="60">
        <v>51</v>
      </c>
      <c r="C18" s="287" t="s">
        <v>45</v>
      </c>
      <c r="D18" s="287" t="s">
        <v>1670</v>
      </c>
      <c r="E18" s="287" t="s">
        <v>2287</v>
      </c>
      <c r="F18" s="60" t="s">
        <v>184</v>
      </c>
      <c r="G18" s="60" t="s">
        <v>251</v>
      </c>
      <c r="H18" s="60" t="s">
        <v>2288</v>
      </c>
      <c r="I18" s="60" t="s">
        <v>2289</v>
      </c>
      <c r="J18" s="60" t="s">
        <v>2290</v>
      </c>
      <c r="K18" s="60"/>
      <c r="L18" s="60"/>
      <c r="M18" s="284" t="s">
        <v>50</v>
      </c>
      <c r="N18" s="60"/>
      <c r="O18" s="284" t="s">
        <v>50</v>
      </c>
    </row>
    <row r="19" spans="1:15" s="91" customFormat="1" ht="62.25" customHeight="1">
      <c r="A19" s="186">
        <v>13</v>
      </c>
      <c r="B19" s="60">
        <v>54</v>
      </c>
      <c r="C19" s="287" t="s">
        <v>58</v>
      </c>
      <c r="D19" s="287" t="s">
        <v>2291</v>
      </c>
      <c r="E19" s="287" t="s">
        <v>2292</v>
      </c>
      <c r="F19" s="60" t="s">
        <v>1752</v>
      </c>
      <c r="G19" s="60" t="s">
        <v>251</v>
      </c>
      <c r="H19" s="60" t="s">
        <v>1943</v>
      </c>
      <c r="I19" s="60" t="s">
        <v>2293</v>
      </c>
      <c r="J19" s="60"/>
      <c r="K19" s="60"/>
      <c r="L19" s="60"/>
      <c r="M19" s="284" t="s">
        <v>50</v>
      </c>
      <c r="N19" s="60"/>
      <c r="O19" s="284" t="s">
        <v>50</v>
      </c>
    </row>
    <row r="20" spans="1:15" s="91" customFormat="1" ht="65.25">
      <c r="A20" s="60">
        <v>14</v>
      </c>
      <c r="B20" s="60">
        <v>54</v>
      </c>
      <c r="C20" s="287" t="s">
        <v>45</v>
      </c>
      <c r="D20" s="287" t="s">
        <v>2294</v>
      </c>
      <c r="E20" s="287" t="s">
        <v>2295</v>
      </c>
      <c r="F20" s="60" t="s">
        <v>1752</v>
      </c>
      <c r="G20" s="60" t="s">
        <v>251</v>
      </c>
      <c r="H20" s="60" t="s">
        <v>2296</v>
      </c>
      <c r="I20" s="60" t="s">
        <v>2297</v>
      </c>
      <c r="J20" s="60"/>
      <c r="K20" s="60"/>
      <c r="L20" s="60"/>
      <c r="M20" s="284" t="s">
        <v>50</v>
      </c>
      <c r="N20" s="60"/>
      <c r="O20" s="284" t="s">
        <v>50</v>
      </c>
    </row>
    <row r="21" spans="1:15" s="91" customFormat="1" ht="39.75" customHeight="1">
      <c r="A21" s="60">
        <v>15</v>
      </c>
      <c r="B21" s="60">
        <v>55</v>
      </c>
      <c r="C21" s="287" t="s">
        <v>58</v>
      </c>
      <c r="D21" s="287" t="s">
        <v>2298</v>
      </c>
      <c r="E21" s="287" t="s">
        <v>2299</v>
      </c>
      <c r="F21" s="60" t="s">
        <v>451</v>
      </c>
      <c r="G21" s="60" t="s">
        <v>251</v>
      </c>
      <c r="H21" s="60" t="s">
        <v>2300</v>
      </c>
      <c r="I21" s="60" t="s">
        <v>2301</v>
      </c>
      <c r="J21" s="60" t="s">
        <v>2302</v>
      </c>
      <c r="K21" s="60"/>
      <c r="L21" s="60"/>
      <c r="M21" s="284" t="s">
        <v>50</v>
      </c>
      <c r="N21" s="60"/>
      <c r="O21" s="284" t="s">
        <v>50</v>
      </c>
    </row>
    <row r="22" spans="1:15" s="91" customFormat="1" ht="65.25">
      <c r="A22" s="186">
        <v>16</v>
      </c>
      <c r="B22" s="60">
        <v>57</v>
      </c>
      <c r="C22" s="287" t="s">
        <v>45</v>
      </c>
      <c r="D22" s="287" t="s">
        <v>320</v>
      </c>
      <c r="E22" s="287" t="s">
        <v>2303</v>
      </c>
      <c r="F22" s="60" t="s">
        <v>151</v>
      </c>
      <c r="G22" s="60" t="s">
        <v>251</v>
      </c>
      <c r="H22" s="60" t="s">
        <v>2304</v>
      </c>
      <c r="I22" s="60" t="s">
        <v>2305</v>
      </c>
      <c r="J22" s="60" t="s">
        <v>2306</v>
      </c>
      <c r="K22" s="60"/>
      <c r="L22" s="60"/>
      <c r="M22" s="284" t="s">
        <v>50</v>
      </c>
      <c r="N22" s="60"/>
      <c r="O22" s="284" t="s">
        <v>50</v>
      </c>
    </row>
    <row r="23" spans="1:15" s="91" customFormat="1" ht="43.5">
      <c r="A23" s="60">
        <v>17</v>
      </c>
      <c r="B23" s="60">
        <v>58</v>
      </c>
      <c r="C23" s="287" t="s">
        <v>45</v>
      </c>
      <c r="D23" s="287" t="s">
        <v>1615</v>
      </c>
      <c r="E23" s="287" t="s">
        <v>2307</v>
      </c>
      <c r="F23" s="60" t="s">
        <v>1993</v>
      </c>
      <c r="G23" s="60" t="s">
        <v>251</v>
      </c>
      <c r="H23" s="60" t="s">
        <v>1156</v>
      </c>
      <c r="I23" s="60" t="s">
        <v>2308</v>
      </c>
      <c r="J23" s="60" t="s">
        <v>2309</v>
      </c>
      <c r="K23" s="60"/>
      <c r="L23" s="60"/>
      <c r="M23" s="284" t="s">
        <v>50</v>
      </c>
      <c r="N23" s="60"/>
      <c r="O23" s="284" t="s">
        <v>50</v>
      </c>
    </row>
    <row r="24" spans="1:15" s="91" customFormat="1" ht="43.5">
      <c r="A24" s="60">
        <v>18</v>
      </c>
      <c r="B24" s="60">
        <v>59</v>
      </c>
      <c r="C24" s="287" t="s">
        <v>45</v>
      </c>
      <c r="D24" s="287" t="s">
        <v>270</v>
      </c>
      <c r="E24" s="287" t="s">
        <v>2311</v>
      </c>
      <c r="F24" s="60" t="s">
        <v>250</v>
      </c>
      <c r="G24" s="60" t="s">
        <v>251</v>
      </c>
      <c r="H24" s="60" t="s">
        <v>2312</v>
      </c>
      <c r="I24" s="60" t="s">
        <v>2313</v>
      </c>
      <c r="J24" s="60"/>
      <c r="K24" s="60"/>
      <c r="L24" s="60"/>
      <c r="M24" s="284" t="s">
        <v>50</v>
      </c>
      <c r="N24" s="60"/>
      <c r="O24" s="284" t="s">
        <v>50</v>
      </c>
    </row>
    <row r="25" spans="1:15" s="91" customFormat="1" ht="65.25">
      <c r="A25" s="186">
        <v>19</v>
      </c>
      <c r="B25" s="60">
        <v>59</v>
      </c>
      <c r="C25" s="287" t="s">
        <v>45</v>
      </c>
      <c r="D25" s="287" t="s">
        <v>2314</v>
      </c>
      <c r="E25" s="287" t="s">
        <v>2315</v>
      </c>
      <c r="F25" s="60" t="s">
        <v>250</v>
      </c>
      <c r="G25" s="60" t="s">
        <v>251</v>
      </c>
      <c r="H25" s="60" t="s">
        <v>2316</v>
      </c>
      <c r="I25" s="60" t="s">
        <v>2317</v>
      </c>
      <c r="J25" s="60"/>
      <c r="K25" s="60"/>
      <c r="L25" s="60"/>
      <c r="M25" s="284" t="s">
        <v>50</v>
      </c>
      <c r="N25" s="60"/>
      <c r="O25" s="284" t="s">
        <v>50</v>
      </c>
    </row>
    <row r="26" spans="1:15" s="91" customFormat="1" ht="42" customHeight="1">
      <c r="A26" s="60">
        <v>20</v>
      </c>
      <c r="B26" s="60">
        <v>59</v>
      </c>
      <c r="C26" s="287" t="s">
        <v>58</v>
      </c>
      <c r="D26" s="287" t="s">
        <v>1041</v>
      </c>
      <c r="E26" s="287" t="s">
        <v>2318</v>
      </c>
      <c r="F26" s="60" t="s">
        <v>250</v>
      </c>
      <c r="G26" s="60" t="s">
        <v>360</v>
      </c>
      <c r="H26" s="60" t="s">
        <v>2312</v>
      </c>
      <c r="I26" s="60" t="s">
        <v>2319</v>
      </c>
      <c r="J26" s="60"/>
      <c r="K26" s="60"/>
      <c r="L26" s="60"/>
      <c r="M26" s="284" t="s">
        <v>50</v>
      </c>
      <c r="N26" s="60"/>
      <c r="O26" s="284" t="s">
        <v>50</v>
      </c>
    </row>
    <row r="27" spans="1:15" s="91" customFormat="1" ht="43.5">
      <c r="A27" s="60">
        <v>21</v>
      </c>
      <c r="B27" s="60">
        <v>60</v>
      </c>
      <c r="C27" s="287" t="s">
        <v>45</v>
      </c>
      <c r="D27" s="287" t="s">
        <v>2320</v>
      </c>
      <c r="E27" s="287" t="s">
        <v>2321</v>
      </c>
      <c r="F27" s="60" t="s">
        <v>414</v>
      </c>
      <c r="G27" s="60" t="s">
        <v>251</v>
      </c>
      <c r="H27" s="60" t="s">
        <v>2322</v>
      </c>
      <c r="I27" s="60" t="s">
        <v>2323</v>
      </c>
      <c r="J27" s="60" t="s">
        <v>2324</v>
      </c>
      <c r="K27" s="60"/>
      <c r="L27" s="60"/>
      <c r="M27" s="284" t="s">
        <v>50</v>
      </c>
      <c r="N27" s="60"/>
      <c r="O27" s="284" t="s">
        <v>50</v>
      </c>
    </row>
    <row r="28" spans="1:15" s="91" customFormat="1">
      <c r="A28" s="186">
        <v>22</v>
      </c>
      <c r="B28" s="60">
        <v>60</v>
      </c>
      <c r="C28" s="287" t="s">
        <v>58</v>
      </c>
      <c r="D28" s="287" t="s">
        <v>2325</v>
      </c>
      <c r="E28" s="287" t="s">
        <v>2326</v>
      </c>
      <c r="F28" s="60" t="s">
        <v>414</v>
      </c>
      <c r="G28" s="60" t="s">
        <v>360</v>
      </c>
      <c r="H28" s="60" t="s">
        <v>2327</v>
      </c>
      <c r="I28" s="60"/>
      <c r="J28" s="60" t="s">
        <v>2328</v>
      </c>
      <c r="K28" s="60"/>
      <c r="L28" s="60"/>
      <c r="M28" s="284" t="s">
        <v>50</v>
      </c>
      <c r="N28" s="60"/>
      <c r="O28" s="284" t="s">
        <v>50</v>
      </c>
    </row>
    <row r="29" spans="1:15" s="91" customFormat="1" ht="43.5">
      <c r="A29" s="60">
        <v>23</v>
      </c>
      <c r="B29" s="60">
        <v>60</v>
      </c>
      <c r="C29" s="287" t="s">
        <v>58</v>
      </c>
      <c r="D29" s="287" t="s">
        <v>1428</v>
      </c>
      <c r="E29" s="287" t="s">
        <v>2329</v>
      </c>
      <c r="F29" s="60" t="s">
        <v>414</v>
      </c>
      <c r="G29" s="60" t="s">
        <v>251</v>
      </c>
      <c r="H29" s="60" t="s">
        <v>2330</v>
      </c>
      <c r="I29" s="60" t="s">
        <v>2331</v>
      </c>
      <c r="J29" s="60" t="s">
        <v>2332</v>
      </c>
      <c r="K29" s="60"/>
      <c r="L29" s="60"/>
      <c r="M29" s="284" t="s">
        <v>50</v>
      </c>
      <c r="N29" s="60"/>
      <c r="O29" s="284" t="s">
        <v>50</v>
      </c>
    </row>
    <row r="30" spans="1:15" s="91" customFormat="1" ht="43.5">
      <c r="A30" s="60">
        <v>24</v>
      </c>
      <c r="B30" s="60">
        <v>62</v>
      </c>
      <c r="C30" s="287" t="s">
        <v>45</v>
      </c>
      <c r="D30" s="287" t="s">
        <v>2333</v>
      </c>
      <c r="E30" s="287" t="s">
        <v>2334</v>
      </c>
      <c r="F30" s="60" t="s">
        <v>164</v>
      </c>
      <c r="G30" s="60" t="s">
        <v>251</v>
      </c>
      <c r="H30" s="60" t="s">
        <v>2335</v>
      </c>
      <c r="I30" s="60" t="s">
        <v>2336</v>
      </c>
      <c r="J30" s="60"/>
      <c r="K30" s="60"/>
      <c r="L30" s="60"/>
      <c r="M30" s="284" t="s">
        <v>50</v>
      </c>
      <c r="N30" s="60"/>
      <c r="O30" s="284" t="s">
        <v>50</v>
      </c>
    </row>
    <row r="31" spans="1:15" s="91" customFormat="1" ht="43.5">
      <c r="A31" s="186">
        <v>25</v>
      </c>
      <c r="B31" s="60">
        <v>62</v>
      </c>
      <c r="C31" s="287" t="s">
        <v>54</v>
      </c>
      <c r="D31" s="287" t="s">
        <v>2310</v>
      </c>
      <c r="E31" s="287" t="s">
        <v>2337</v>
      </c>
      <c r="F31" s="60" t="s">
        <v>164</v>
      </c>
      <c r="G31" s="60" t="s">
        <v>251</v>
      </c>
      <c r="H31" s="60" t="s">
        <v>2338</v>
      </c>
      <c r="I31" s="60" t="s">
        <v>2339</v>
      </c>
      <c r="J31" s="60" t="s">
        <v>2340</v>
      </c>
      <c r="K31" s="60"/>
      <c r="L31" s="60"/>
      <c r="M31" s="284" t="s">
        <v>50</v>
      </c>
      <c r="N31" s="60"/>
      <c r="O31" s="284" t="s">
        <v>50</v>
      </c>
    </row>
    <row r="32" spans="1:15" s="91" customFormat="1" ht="43.5">
      <c r="A32" s="186">
        <v>26</v>
      </c>
      <c r="B32" s="60">
        <v>68</v>
      </c>
      <c r="C32" s="287" t="s">
        <v>45</v>
      </c>
      <c r="D32" s="287" t="s">
        <v>919</v>
      </c>
      <c r="E32" s="287" t="s">
        <v>710</v>
      </c>
      <c r="F32" s="60" t="s">
        <v>543</v>
      </c>
      <c r="G32" s="60" t="s">
        <v>251</v>
      </c>
      <c r="H32" s="60" t="s">
        <v>2341</v>
      </c>
      <c r="I32" s="60" t="s">
        <v>2342</v>
      </c>
      <c r="J32" s="60" t="s">
        <v>2343</v>
      </c>
      <c r="K32" s="60"/>
      <c r="L32" s="60"/>
      <c r="M32" s="284" t="s">
        <v>50</v>
      </c>
      <c r="N32" s="60"/>
      <c r="O32" s="284" t="s">
        <v>50</v>
      </c>
    </row>
    <row r="33" spans="1:15" s="91" customFormat="1" ht="43.5">
      <c r="A33" s="60">
        <v>27</v>
      </c>
      <c r="B33" s="60">
        <v>68</v>
      </c>
      <c r="C33" s="287" t="s">
        <v>58</v>
      </c>
      <c r="D33" s="287" t="s">
        <v>2344</v>
      </c>
      <c r="E33" s="287" t="s">
        <v>2345</v>
      </c>
      <c r="F33" s="60" t="s">
        <v>543</v>
      </c>
      <c r="G33" s="60" t="s">
        <v>360</v>
      </c>
      <c r="H33" s="60" t="s">
        <v>2346</v>
      </c>
      <c r="I33" s="60" t="s">
        <v>2347</v>
      </c>
      <c r="J33" s="60" t="s">
        <v>2348</v>
      </c>
      <c r="K33" s="60"/>
      <c r="L33" s="60"/>
      <c r="M33" s="284" t="s">
        <v>50</v>
      </c>
      <c r="N33" s="60"/>
      <c r="O33" s="284" t="s">
        <v>50</v>
      </c>
    </row>
    <row r="34" spans="1:15" s="91" customFormat="1" ht="43.5">
      <c r="A34" s="60">
        <v>28</v>
      </c>
      <c r="B34" s="60">
        <v>68</v>
      </c>
      <c r="C34" s="287" t="s">
        <v>45</v>
      </c>
      <c r="D34" s="287" t="s">
        <v>924</v>
      </c>
      <c r="E34" s="287" t="s">
        <v>2349</v>
      </c>
      <c r="F34" s="60" t="s">
        <v>543</v>
      </c>
      <c r="G34" s="60" t="s">
        <v>360</v>
      </c>
      <c r="H34" s="60" t="s">
        <v>2350</v>
      </c>
      <c r="I34" s="60" t="s">
        <v>2351</v>
      </c>
      <c r="J34" s="60" t="s">
        <v>2352</v>
      </c>
      <c r="K34" s="60"/>
      <c r="L34" s="60"/>
      <c r="M34" s="284" t="s">
        <v>50</v>
      </c>
      <c r="N34" s="60"/>
      <c r="O34" s="284" t="s">
        <v>50</v>
      </c>
    </row>
    <row r="35" spans="1:15" s="91" customFormat="1" ht="65.25">
      <c r="A35" s="186">
        <v>29</v>
      </c>
      <c r="B35" s="186">
        <v>69</v>
      </c>
      <c r="C35" s="283" t="s">
        <v>58</v>
      </c>
      <c r="D35" s="283" t="s">
        <v>2933</v>
      </c>
      <c r="E35" s="283" t="s">
        <v>3448</v>
      </c>
      <c r="F35" s="186" t="s">
        <v>3442</v>
      </c>
      <c r="G35" s="186" t="s">
        <v>251</v>
      </c>
      <c r="H35" s="186" t="s">
        <v>3449</v>
      </c>
      <c r="I35" s="186" t="s">
        <v>3450</v>
      </c>
      <c r="J35" s="60"/>
      <c r="K35" s="60"/>
      <c r="L35" s="60"/>
      <c r="M35" s="284" t="s">
        <v>50</v>
      </c>
      <c r="N35" s="60"/>
      <c r="O35" s="284" t="s">
        <v>50</v>
      </c>
    </row>
    <row r="36" spans="1:15" s="91" customFormat="1" ht="65.25">
      <c r="A36" s="60">
        <v>30</v>
      </c>
      <c r="B36" s="186">
        <v>69</v>
      </c>
      <c r="C36" s="283" t="s">
        <v>45</v>
      </c>
      <c r="D36" s="283" t="s">
        <v>1415</v>
      </c>
      <c r="E36" s="283" t="s">
        <v>3445</v>
      </c>
      <c r="F36" s="186" t="s">
        <v>3442</v>
      </c>
      <c r="G36" s="186" t="s">
        <v>251</v>
      </c>
      <c r="H36" s="186" t="s">
        <v>3446</v>
      </c>
      <c r="I36" s="186" t="s">
        <v>3447</v>
      </c>
      <c r="J36" s="60" t="s">
        <v>3456</v>
      </c>
      <c r="K36" s="60"/>
      <c r="L36" s="60"/>
      <c r="M36" s="284" t="s">
        <v>50</v>
      </c>
      <c r="N36" s="60"/>
      <c r="O36" s="284" t="s">
        <v>50</v>
      </c>
    </row>
    <row r="37" spans="1:15" s="91" customFormat="1" ht="65.25">
      <c r="A37" s="60">
        <v>31</v>
      </c>
      <c r="B37" s="60">
        <v>69</v>
      </c>
      <c r="C37" s="287" t="s">
        <v>58</v>
      </c>
      <c r="D37" s="287" t="s">
        <v>3451</v>
      </c>
      <c r="E37" s="287" t="s">
        <v>3452</v>
      </c>
      <c r="F37" s="60" t="s">
        <v>3442</v>
      </c>
      <c r="G37" s="60" t="s">
        <v>360</v>
      </c>
      <c r="H37" s="60" t="s">
        <v>3453</v>
      </c>
      <c r="I37" s="60" t="s">
        <v>3454</v>
      </c>
      <c r="J37" s="60" t="s">
        <v>3455</v>
      </c>
      <c r="K37" s="60"/>
      <c r="L37" s="60"/>
      <c r="M37" s="284" t="s">
        <v>50</v>
      </c>
      <c r="N37" s="60"/>
      <c r="O37" s="284" t="s">
        <v>50</v>
      </c>
    </row>
    <row r="38" spans="1:15" s="91" customFormat="1" ht="65.25">
      <c r="A38" s="186">
        <v>32</v>
      </c>
      <c r="B38" s="186">
        <v>69</v>
      </c>
      <c r="C38" s="283" t="s">
        <v>45</v>
      </c>
      <c r="D38" s="283" t="s">
        <v>3440</v>
      </c>
      <c r="E38" s="283" t="s">
        <v>3441</v>
      </c>
      <c r="F38" s="186" t="s">
        <v>3442</v>
      </c>
      <c r="G38" s="186" t="s">
        <v>251</v>
      </c>
      <c r="H38" s="186" t="s">
        <v>3443</v>
      </c>
      <c r="I38" s="186" t="s">
        <v>3444</v>
      </c>
      <c r="J38" s="186" t="s">
        <v>3457</v>
      </c>
      <c r="K38" s="60"/>
      <c r="L38" s="60"/>
      <c r="M38" s="284" t="s">
        <v>50</v>
      </c>
      <c r="N38" s="60"/>
      <c r="O38" s="284" t="s">
        <v>50</v>
      </c>
    </row>
    <row r="39" spans="1:15" s="91" customFormat="1">
      <c r="A39" s="60">
        <v>33</v>
      </c>
      <c r="B39" s="60">
        <v>71</v>
      </c>
      <c r="C39" s="287" t="s">
        <v>45</v>
      </c>
      <c r="D39" s="287" t="s">
        <v>3458</v>
      </c>
      <c r="E39" s="287" t="s">
        <v>3459</v>
      </c>
      <c r="F39" s="60" t="s">
        <v>3460</v>
      </c>
      <c r="G39" s="60" t="s">
        <v>251</v>
      </c>
      <c r="H39" s="60" t="s">
        <v>3461</v>
      </c>
      <c r="I39" s="60"/>
      <c r="J39" s="60" t="s">
        <v>3462</v>
      </c>
      <c r="K39" s="60"/>
      <c r="L39" s="60"/>
      <c r="M39" s="284" t="s">
        <v>50</v>
      </c>
      <c r="N39" s="60"/>
      <c r="O39" s="284" t="s">
        <v>50</v>
      </c>
    </row>
    <row r="40" spans="1:15" s="91" customFormat="1" ht="65.25">
      <c r="A40" s="186">
        <v>34</v>
      </c>
      <c r="B40" s="60">
        <v>71</v>
      </c>
      <c r="C40" s="287" t="s">
        <v>45</v>
      </c>
      <c r="D40" s="287" t="s">
        <v>1360</v>
      </c>
      <c r="E40" s="287" t="s">
        <v>1530</v>
      </c>
      <c r="F40" s="60" t="s">
        <v>3460</v>
      </c>
      <c r="G40" s="60" t="s">
        <v>251</v>
      </c>
      <c r="H40" s="60" t="s">
        <v>3471</v>
      </c>
      <c r="I40" s="60" t="s">
        <v>3472</v>
      </c>
      <c r="J40" s="60" t="s">
        <v>3473</v>
      </c>
      <c r="K40" s="60"/>
      <c r="L40" s="60"/>
      <c r="M40" s="284" t="s">
        <v>50</v>
      </c>
      <c r="N40" s="60"/>
      <c r="O40" s="284" t="s">
        <v>50</v>
      </c>
    </row>
    <row r="41" spans="1:15" s="91" customFormat="1">
      <c r="A41" s="60">
        <v>35</v>
      </c>
      <c r="B41" s="60"/>
      <c r="C41" s="287"/>
      <c r="D41" s="287"/>
      <c r="E41" s="287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1:15" s="91" customFormat="1">
      <c r="A42" s="60">
        <v>36</v>
      </c>
      <c r="B42" s="60"/>
      <c r="C42" s="287"/>
      <c r="D42" s="287"/>
      <c r="E42" s="287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3" spans="1:15" s="91" customFormat="1">
      <c r="A43" s="186">
        <v>37</v>
      </c>
      <c r="B43" s="60"/>
      <c r="C43" s="287"/>
      <c r="D43" s="287"/>
      <c r="E43" s="287"/>
      <c r="F43" s="60"/>
      <c r="G43" s="60"/>
      <c r="H43" s="60"/>
      <c r="I43" s="60"/>
      <c r="J43" s="60"/>
      <c r="K43" s="60"/>
      <c r="L43" s="60"/>
      <c r="M43" s="60"/>
      <c r="N43" s="60"/>
      <c r="O43" s="60"/>
    </row>
    <row r="44" spans="1:15" s="91" customFormat="1">
      <c r="A44" s="60">
        <v>38</v>
      </c>
      <c r="B44" s="60"/>
      <c r="C44" s="287"/>
      <c r="D44" s="287"/>
      <c r="E44" s="287"/>
      <c r="F44" s="60"/>
      <c r="G44" s="60"/>
      <c r="H44" s="60"/>
      <c r="I44" s="60"/>
      <c r="J44" s="60"/>
      <c r="K44" s="60"/>
      <c r="L44" s="60"/>
      <c r="M44" s="60"/>
      <c r="N44" s="60"/>
      <c r="O44" s="60"/>
    </row>
    <row r="45" spans="1:15" s="91" customFormat="1">
      <c r="A45" s="60">
        <v>39</v>
      </c>
      <c r="B45" s="60"/>
      <c r="C45" s="287"/>
      <c r="D45" s="287"/>
      <c r="E45" s="287"/>
      <c r="F45" s="60"/>
      <c r="G45" s="60"/>
      <c r="H45" s="60"/>
      <c r="I45" s="60"/>
      <c r="J45" s="60"/>
      <c r="K45" s="60"/>
      <c r="L45" s="60"/>
      <c r="M45" s="60"/>
      <c r="N45" s="60"/>
      <c r="O45" s="60"/>
    </row>
    <row r="46" spans="1:15" s="91" customFormat="1">
      <c r="A46" s="152">
        <v>40</v>
      </c>
      <c r="B46" s="61"/>
      <c r="C46" s="288"/>
      <c r="D46" s="288"/>
      <c r="E46" s="288"/>
      <c r="F46" s="61"/>
      <c r="G46" s="61"/>
      <c r="H46" s="61"/>
      <c r="I46" s="61"/>
      <c r="J46" s="61"/>
      <c r="K46" s="61"/>
      <c r="L46" s="61"/>
      <c r="M46" s="61"/>
      <c r="N46" s="61"/>
      <c r="O46" s="61"/>
    </row>
  </sheetData>
  <mergeCells count="13">
    <mergeCell ref="A1:O1"/>
    <mergeCell ref="A2:O2"/>
    <mergeCell ref="A3:O3"/>
    <mergeCell ref="I5:I6"/>
    <mergeCell ref="J5:J6"/>
    <mergeCell ref="K5:M5"/>
    <mergeCell ref="N5:O5"/>
    <mergeCell ref="A5:A6"/>
    <mergeCell ref="B5:B6"/>
    <mergeCell ref="C5:E6"/>
    <mergeCell ref="F5:F6"/>
    <mergeCell ref="G5:G6"/>
    <mergeCell ref="H5:H6"/>
  </mergeCells>
  <printOptions horizontalCentered="1"/>
  <pageMargins left="0.31496062992125984" right="0.31496062992125984" top="0.74803149606299213" bottom="0.55118110236220474" header="0.31496062992125984" footer="0.31496062992125984"/>
  <pageSetup paperSize="9" orientation="landscape" r:id="rId1"/>
  <headerFooter>
    <oddHeader>&amp;A</oddHeader>
    <oddFooter>หน้าที่ &amp;P จาก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S80"/>
  <sheetViews>
    <sheetView topLeftCell="A66" workbookViewId="0">
      <selection activeCell="O17" sqref="O17"/>
    </sheetView>
  </sheetViews>
  <sheetFormatPr defaultRowHeight="21.75"/>
  <cols>
    <col min="1" max="1" width="4.125" style="163" customWidth="1"/>
    <col min="2" max="2" width="4.625" style="163" customWidth="1"/>
    <col min="3" max="3" width="6.125" style="163" customWidth="1"/>
    <col min="4" max="4" width="9.75" style="163" customWidth="1"/>
    <col min="5" max="5" width="13" style="163" customWidth="1"/>
    <col min="6" max="6" width="14.5" style="163" customWidth="1"/>
    <col min="7" max="7" width="7.125" style="163" customWidth="1"/>
    <col min="8" max="8" width="20.25" style="163" customWidth="1"/>
    <col min="9" max="9" width="23.75" style="163" customWidth="1"/>
    <col min="10" max="10" width="10.75" style="163" customWidth="1"/>
    <col min="11" max="11" width="4.25" style="163" customWidth="1"/>
    <col min="12" max="12" width="5.375" style="163" customWidth="1"/>
    <col min="13" max="13" width="4.5" style="163" customWidth="1"/>
    <col min="14" max="14" width="4.625" style="163" customWidth="1"/>
    <col min="15" max="15" width="4.75" style="163" customWidth="1"/>
    <col min="16" max="17" width="9" style="163" customWidth="1"/>
    <col min="18" max="18" width="16.75" style="163" customWidth="1"/>
    <col min="19" max="16384" width="9" style="163"/>
  </cols>
  <sheetData>
    <row r="1" spans="1:18">
      <c r="A1" s="605" t="s">
        <v>3432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</row>
    <row r="2" spans="1:18">
      <c r="A2" s="605" t="s">
        <v>3438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</row>
    <row r="3" spans="1:18">
      <c r="A3" s="605" t="s">
        <v>4761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</row>
    <row r="5" spans="1:18" s="376" customFormat="1" ht="21.75" customHeight="1">
      <c r="A5" s="599" t="s">
        <v>1849</v>
      </c>
      <c r="B5" s="599" t="s">
        <v>182</v>
      </c>
      <c r="C5" s="581" t="s">
        <v>34</v>
      </c>
      <c r="D5" s="581"/>
      <c r="E5" s="581"/>
      <c r="F5" s="599" t="s">
        <v>1558</v>
      </c>
      <c r="G5" s="600" t="s">
        <v>35</v>
      </c>
      <c r="H5" s="599" t="s">
        <v>36</v>
      </c>
      <c r="I5" s="599" t="s">
        <v>1850</v>
      </c>
      <c r="J5" s="600" t="s">
        <v>1851</v>
      </c>
      <c r="K5" s="606" t="s">
        <v>38</v>
      </c>
      <c r="L5" s="607"/>
      <c r="M5" s="608"/>
      <c r="N5" s="602" t="s">
        <v>1852</v>
      </c>
      <c r="O5" s="602"/>
    </row>
    <row r="6" spans="1:18" s="379" customFormat="1" ht="45" customHeight="1">
      <c r="A6" s="599"/>
      <c r="B6" s="599"/>
      <c r="C6" s="584"/>
      <c r="D6" s="584"/>
      <c r="E6" s="584"/>
      <c r="F6" s="599"/>
      <c r="G6" s="600"/>
      <c r="H6" s="599"/>
      <c r="I6" s="599"/>
      <c r="J6" s="600"/>
      <c r="K6" s="377" t="s">
        <v>39</v>
      </c>
      <c r="L6" s="378" t="s">
        <v>1853</v>
      </c>
      <c r="M6" s="377" t="s">
        <v>41</v>
      </c>
      <c r="N6" s="377" t="s">
        <v>43</v>
      </c>
      <c r="O6" s="377" t="s">
        <v>44</v>
      </c>
    </row>
    <row r="7" spans="1:18" s="348" customFormat="1" ht="43.5" customHeight="1">
      <c r="A7" s="351">
        <v>1</v>
      </c>
      <c r="B7" s="515">
        <v>60</v>
      </c>
      <c r="C7" s="521" t="s">
        <v>45</v>
      </c>
      <c r="D7" s="521" t="s">
        <v>91</v>
      </c>
      <c r="E7" s="521" t="s">
        <v>3385</v>
      </c>
      <c r="F7" s="515" t="s">
        <v>3386</v>
      </c>
      <c r="G7" s="515" t="s">
        <v>251</v>
      </c>
      <c r="H7" s="515" t="s">
        <v>3387</v>
      </c>
      <c r="I7" s="515" t="s">
        <v>3388</v>
      </c>
      <c r="J7" s="515" t="s">
        <v>3389</v>
      </c>
      <c r="K7" s="515"/>
      <c r="L7" s="515"/>
      <c r="M7" s="522" t="s">
        <v>50</v>
      </c>
      <c r="N7" s="522" t="s">
        <v>50</v>
      </c>
      <c r="O7" s="351"/>
      <c r="Q7" s="349"/>
      <c r="R7" s="348" t="s">
        <v>5054</v>
      </c>
    </row>
    <row r="8" spans="1:18" s="489" customFormat="1">
      <c r="A8" s="486">
        <v>2</v>
      </c>
      <c r="B8" s="486">
        <v>60</v>
      </c>
      <c r="C8" s="487" t="s">
        <v>45</v>
      </c>
      <c r="D8" s="487" t="s">
        <v>3390</v>
      </c>
      <c r="E8" s="487" t="s">
        <v>3391</v>
      </c>
      <c r="F8" s="486" t="s">
        <v>3386</v>
      </c>
      <c r="G8" s="486" t="s">
        <v>251</v>
      </c>
      <c r="H8" s="486" t="s">
        <v>3392</v>
      </c>
      <c r="I8" s="486"/>
      <c r="J8" s="486" t="s">
        <v>3393</v>
      </c>
      <c r="K8" s="486"/>
      <c r="L8" s="486"/>
      <c r="M8" s="488" t="s">
        <v>50</v>
      </c>
      <c r="N8" s="488" t="s">
        <v>50</v>
      </c>
      <c r="O8" s="486"/>
      <c r="P8" s="489" t="s">
        <v>5055</v>
      </c>
      <c r="Q8" s="490"/>
    </row>
    <row r="9" spans="1:18" s="489" customFormat="1" ht="43.5">
      <c r="A9" s="486">
        <v>3</v>
      </c>
      <c r="B9" s="486">
        <v>60</v>
      </c>
      <c r="C9" s="487" t="s">
        <v>45</v>
      </c>
      <c r="D9" s="487" t="s">
        <v>362</v>
      </c>
      <c r="E9" s="487" t="s">
        <v>3394</v>
      </c>
      <c r="F9" s="486" t="s">
        <v>3386</v>
      </c>
      <c r="G9" s="486" t="s">
        <v>251</v>
      </c>
      <c r="H9" s="486" t="s">
        <v>3395</v>
      </c>
      <c r="I9" s="486" t="s">
        <v>3396</v>
      </c>
      <c r="J9" s="486" t="s">
        <v>3397</v>
      </c>
      <c r="K9" s="486"/>
      <c r="L9" s="486"/>
      <c r="M9" s="488" t="s">
        <v>50</v>
      </c>
      <c r="N9" s="488" t="s">
        <v>50</v>
      </c>
      <c r="O9" s="486"/>
      <c r="P9" s="489" t="s">
        <v>5055</v>
      </c>
      <c r="Q9" s="490"/>
    </row>
    <row r="10" spans="1:18" s="348" customFormat="1" ht="42.75" customHeight="1">
      <c r="A10" s="159">
        <v>4</v>
      </c>
      <c r="B10" s="159">
        <v>60</v>
      </c>
      <c r="C10" s="345" t="s">
        <v>45</v>
      </c>
      <c r="D10" s="345" t="s">
        <v>508</v>
      </c>
      <c r="E10" s="345" t="s">
        <v>3398</v>
      </c>
      <c r="F10" s="159" t="s">
        <v>3386</v>
      </c>
      <c r="G10" s="159" t="s">
        <v>251</v>
      </c>
      <c r="H10" s="159" t="s">
        <v>3399</v>
      </c>
      <c r="I10" s="159" t="s">
        <v>3400</v>
      </c>
      <c r="J10" s="159" t="s">
        <v>3401</v>
      </c>
      <c r="K10" s="159"/>
      <c r="L10" s="159"/>
      <c r="M10" s="346" t="s">
        <v>50</v>
      </c>
      <c r="N10" s="346" t="s">
        <v>50</v>
      </c>
      <c r="O10" s="159"/>
      <c r="Q10" s="349"/>
      <c r="R10" s="348" t="s">
        <v>5067</v>
      </c>
    </row>
    <row r="11" spans="1:18" s="225" customFormat="1" ht="41.25" customHeight="1">
      <c r="A11" s="204">
        <v>5</v>
      </c>
      <c r="B11" s="204">
        <v>60</v>
      </c>
      <c r="C11" s="294" t="s">
        <v>45</v>
      </c>
      <c r="D11" s="294" t="s">
        <v>3402</v>
      </c>
      <c r="E11" s="294" t="s">
        <v>3403</v>
      </c>
      <c r="F11" s="204" t="s">
        <v>3386</v>
      </c>
      <c r="G11" s="204" t="s">
        <v>251</v>
      </c>
      <c r="H11" s="204" t="s">
        <v>3404</v>
      </c>
      <c r="I11" s="204" t="s">
        <v>3405</v>
      </c>
      <c r="J11" s="204" t="s">
        <v>3406</v>
      </c>
      <c r="K11" s="204"/>
      <c r="L11" s="204"/>
      <c r="M11" s="295" t="s">
        <v>50</v>
      </c>
      <c r="N11" s="295" t="s">
        <v>50</v>
      </c>
      <c r="O11" s="204"/>
      <c r="P11" s="225" t="s">
        <v>1801</v>
      </c>
      <c r="Q11" s="296">
        <v>4000</v>
      </c>
    </row>
    <row r="12" spans="1:18" s="225" customFormat="1" ht="43.5" customHeight="1">
      <c r="A12" s="204">
        <v>6</v>
      </c>
      <c r="B12" s="204">
        <v>60</v>
      </c>
      <c r="C12" s="294" t="s">
        <v>45</v>
      </c>
      <c r="D12" s="294" t="s">
        <v>3407</v>
      </c>
      <c r="E12" s="294" t="s">
        <v>3408</v>
      </c>
      <c r="F12" s="204" t="s">
        <v>3386</v>
      </c>
      <c r="G12" s="204" t="s">
        <v>251</v>
      </c>
      <c r="H12" s="204" t="s">
        <v>3409</v>
      </c>
      <c r="I12" s="204" t="s">
        <v>3410</v>
      </c>
      <c r="J12" s="204" t="s">
        <v>3411</v>
      </c>
      <c r="K12" s="204"/>
      <c r="L12" s="204"/>
      <c r="M12" s="295" t="s">
        <v>50</v>
      </c>
      <c r="N12" s="295" t="s">
        <v>50</v>
      </c>
      <c r="O12" s="204"/>
      <c r="P12" s="225" t="s">
        <v>1801</v>
      </c>
      <c r="Q12" s="296">
        <v>4000</v>
      </c>
    </row>
    <row r="13" spans="1:18" s="112" customFormat="1" ht="41.25" customHeight="1">
      <c r="A13" s="148">
        <v>7</v>
      </c>
      <c r="B13" s="148">
        <v>62</v>
      </c>
      <c r="C13" s="392" t="s">
        <v>45</v>
      </c>
      <c r="D13" s="392" t="s">
        <v>3412</v>
      </c>
      <c r="E13" s="392" t="s">
        <v>3413</v>
      </c>
      <c r="F13" s="148" t="s">
        <v>3414</v>
      </c>
      <c r="G13" s="148" t="s">
        <v>251</v>
      </c>
      <c r="H13" s="148" t="s">
        <v>3415</v>
      </c>
      <c r="I13" s="148" t="s">
        <v>3416</v>
      </c>
      <c r="J13" s="148" t="s">
        <v>3417</v>
      </c>
      <c r="K13" s="148"/>
      <c r="L13" s="148"/>
      <c r="M13" s="393" t="s">
        <v>50</v>
      </c>
      <c r="N13" s="393" t="s">
        <v>50</v>
      </c>
      <c r="O13" s="148"/>
      <c r="Q13" s="391"/>
      <c r="R13" s="112" t="s">
        <v>5068</v>
      </c>
    </row>
    <row r="14" spans="1:18" s="285" customFormat="1" ht="42.75" customHeight="1">
      <c r="A14" s="186">
        <v>8</v>
      </c>
      <c r="B14" s="186">
        <v>62</v>
      </c>
      <c r="C14" s="283" t="s">
        <v>45</v>
      </c>
      <c r="D14" s="283" t="s">
        <v>3418</v>
      </c>
      <c r="E14" s="283" t="s">
        <v>3419</v>
      </c>
      <c r="F14" s="186" t="s">
        <v>3414</v>
      </c>
      <c r="G14" s="186" t="s">
        <v>251</v>
      </c>
      <c r="H14" s="186" t="s">
        <v>3420</v>
      </c>
      <c r="I14" s="186" t="s">
        <v>3421</v>
      </c>
      <c r="J14" s="186" t="s">
        <v>3422</v>
      </c>
      <c r="K14" s="186"/>
      <c r="L14" s="186"/>
      <c r="M14" s="284" t="s">
        <v>50</v>
      </c>
      <c r="N14" s="284" t="s">
        <v>50</v>
      </c>
      <c r="O14" s="186"/>
      <c r="P14" s="285" t="s">
        <v>5069</v>
      </c>
      <c r="Q14" s="286"/>
    </row>
    <row r="15" spans="1:18" s="225" customFormat="1">
      <c r="A15" s="204">
        <v>9</v>
      </c>
      <c r="B15" s="204">
        <v>62</v>
      </c>
      <c r="C15" s="294" t="s">
        <v>45</v>
      </c>
      <c r="D15" s="294" t="s">
        <v>320</v>
      </c>
      <c r="E15" s="294" t="s">
        <v>3423</v>
      </c>
      <c r="F15" s="204" t="s">
        <v>3414</v>
      </c>
      <c r="G15" s="204" t="s">
        <v>251</v>
      </c>
      <c r="H15" s="204" t="s">
        <v>3424</v>
      </c>
      <c r="I15" s="204"/>
      <c r="J15" s="204" t="s">
        <v>4836</v>
      </c>
      <c r="K15" s="204"/>
      <c r="L15" s="204"/>
      <c r="M15" s="295" t="s">
        <v>50</v>
      </c>
      <c r="N15" s="295" t="s">
        <v>50</v>
      </c>
      <c r="O15" s="204"/>
      <c r="P15" s="225" t="s">
        <v>1801</v>
      </c>
      <c r="Q15" s="296">
        <v>4000</v>
      </c>
    </row>
    <row r="16" spans="1:18" s="348" customFormat="1" ht="43.5">
      <c r="A16" s="159">
        <v>10</v>
      </c>
      <c r="B16" s="159">
        <v>62</v>
      </c>
      <c r="C16" s="345" t="s">
        <v>45</v>
      </c>
      <c r="D16" s="345" t="s">
        <v>1662</v>
      </c>
      <c r="E16" s="345" t="s">
        <v>1663</v>
      </c>
      <c r="F16" s="159" t="s">
        <v>3414</v>
      </c>
      <c r="G16" s="159" t="s">
        <v>251</v>
      </c>
      <c r="H16" s="159" t="s">
        <v>1664</v>
      </c>
      <c r="I16" s="159" t="s">
        <v>1665</v>
      </c>
      <c r="J16" s="159" t="s">
        <v>1666</v>
      </c>
      <c r="K16" s="159"/>
      <c r="L16" s="159"/>
      <c r="M16" s="346" t="s">
        <v>50</v>
      </c>
      <c r="N16" s="346" t="s">
        <v>50</v>
      </c>
      <c r="O16" s="159"/>
      <c r="Q16" s="349"/>
      <c r="R16" s="348" t="s">
        <v>5070</v>
      </c>
    </row>
    <row r="17" spans="1:19" s="285" customFormat="1" ht="43.5">
      <c r="A17" s="186">
        <v>11</v>
      </c>
      <c r="B17" s="186">
        <v>62</v>
      </c>
      <c r="C17" s="283" t="s">
        <v>45</v>
      </c>
      <c r="D17" s="283" t="s">
        <v>3425</v>
      </c>
      <c r="E17" s="283" t="s">
        <v>3426</v>
      </c>
      <c r="F17" s="186" t="s">
        <v>3414</v>
      </c>
      <c r="G17" s="186" t="s">
        <v>360</v>
      </c>
      <c r="H17" s="186" t="s">
        <v>3427</v>
      </c>
      <c r="I17" s="186" t="s">
        <v>3428</v>
      </c>
      <c r="J17" s="186"/>
      <c r="K17" s="186"/>
      <c r="L17" s="186"/>
      <c r="M17" s="284" t="s">
        <v>50</v>
      </c>
      <c r="N17" s="284" t="s">
        <v>50</v>
      </c>
      <c r="O17" s="186"/>
      <c r="Q17" s="286"/>
    </row>
    <row r="18" spans="1:19" s="348" customFormat="1" ht="43.5">
      <c r="A18" s="159">
        <v>12</v>
      </c>
      <c r="B18" s="159"/>
      <c r="C18" s="208" t="s">
        <v>45</v>
      </c>
      <c r="D18" s="157" t="s">
        <v>358</v>
      </c>
      <c r="E18" s="158" t="s">
        <v>359</v>
      </c>
      <c r="F18" s="159" t="s">
        <v>332</v>
      </c>
      <c r="G18" s="156" t="s">
        <v>360</v>
      </c>
      <c r="H18" s="156" t="s">
        <v>333</v>
      </c>
      <c r="I18" s="156" t="s">
        <v>334</v>
      </c>
      <c r="J18" s="156" t="s">
        <v>361</v>
      </c>
      <c r="K18" s="276"/>
      <c r="L18" s="160" t="s">
        <v>50</v>
      </c>
      <c r="M18" s="277"/>
      <c r="N18" s="160" t="s">
        <v>50</v>
      </c>
      <c r="O18" s="159"/>
      <c r="Q18" s="349"/>
      <c r="R18" s="348" t="s">
        <v>5070</v>
      </c>
    </row>
    <row r="19" spans="1:19" s="348" customFormat="1" ht="43.5">
      <c r="A19" s="159">
        <v>13</v>
      </c>
      <c r="B19" s="159"/>
      <c r="C19" s="208" t="s">
        <v>45</v>
      </c>
      <c r="D19" s="157" t="s">
        <v>362</v>
      </c>
      <c r="E19" s="158" t="s">
        <v>3893</v>
      </c>
      <c r="F19" s="159" t="s">
        <v>332</v>
      </c>
      <c r="G19" s="156" t="s">
        <v>360</v>
      </c>
      <c r="H19" s="156" t="s">
        <v>333</v>
      </c>
      <c r="I19" s="156" t="s">
        <v>334</v>
      </c>
      <c r="J19" s="156" t="s">
        <v>364</v>
      </c>
      <c r="K19" s="276"/>
      <c r="L19" s="160" t="s">
        <v>50</v>
      </c>
      <c r="M19" s="277"/>
      <c r="N19" s="160" t="s">
        <v>50</v>
      </c>
      <c r="O19" s="159"/>
      <c r="Q19" s="349"/>
      <c r="R19" s="348" t="s">
        <v>3439</v>
      </c>
      <c r="S19" s="348" t="s">
        <v>5054</v>
      </c>
    </row>
    <row r="20" spans="1:19" s="225" customFormat="1" ht="43.5">
      <c r="A20" s="204">
        <v>14</v>
      </c>
      <c r="B20" s="204">
        <v>71</v>
      </c>
      <c r="C20" s="294" t="s">
        <v>45</v>
      </c>
      <c r="D20" s="294" t="s">
        <v>1775</v>
      </c>
      <c r="E20" s="294" t="s">
        <v>3463</v>
      </c>
      <c r="F20" s="204" t="s">
        <v>3460</v>
      </c>
      <c r="G20" s="204" t="s">
        <v>251</v>
      </c>
      <c r="H20" s="204" t="s">
        <v>3464</v>
      </c>
      <c r="I20" s="204" t="s">
        <v>3465</v>
      </c>
      <c r="J20" s="204" t="s">
        <v>3466</v>
      </c>
      <c r="K20" s="204"/>
      <c r="L20" s="295"/>
      <c r="M20" s="211" t="s">
        <v>50</v>
      </c>
      <c r="N20" s="295" t="s">
        <v>50</v>
      </c>
      <c r="O20" s="204"/>
      <c r="P20" s="225" t="s">
        <v>1801</v>
      </c>
      <c r="Q20" s="296">
        <v>4000</v>
      </c>
    </row>
    <row r="21" spans="1:19" s="225" customFormat="1" ht="43.5">
      <c r="A21" s="204">
        <v>15</v>
      </c>
      <c r="B21" s="204">
        <v>71</v>
      </c>
      <c r="C21" s="294" t="s">
        <v>45</v>
      </c>
      <c r="D21" s="294" t="s">
        <v>2184</v>
      </c>
      <c r="E21" s="294" t="s">
        <v>3467</v>
      </c>
      <c r="F21" s="204" t="s">
        <v>3460</v>
      </c>
      <c r="G21" s="204" t="s">
        <v>251</v>
      </c>
      <c r="H21" s="204" t="s">
        <v>3468</v>
      </c>
      <c r="I21" s="204" t="s">
        <v>3469</v>
      </c>
      <c r="J21" s="204" t="s">
        <v>3470</v>
      </c>
      <c r="K21" s="204"/>
      <c r="L21" s="295"/>
      <c r="M21" s="211" t="s">
        <v>50</v>
      </c>
      <c r="N21" s="295" t="s">
        <v>50</v>
      </c>
      <c r="O21" s="204"/>
      <c r="P21" s="225" t="s">
        <v>1801</v>
      </c>
      <c r="Q21" s="296">
        <v>4000</v>
      </c>
    </row>
    <row r="22" spans="1:19" s="348" customFormat="1" ht="43.5">
      <c r="A22" s="159"/>
      <c r="B22" s="159">
        <v>78</v>
      </c>
      <c r="C22" s="345" t="s">
        <v>58</v>
      </c>
      <c r="D22" s="345" t="s">
        <v>3474</v>
      </c>
      <c r="E22" s="345" t="s">
        <v>3475</v>
      </c>
      <c r="F22" s="159" t="s">
        <v>3321</v>
      </c>
      <c r="G22" s="159" t="s">
        <v>251</v>
      </c>
      <c r="H22" s="159" t="s">
        <v>3476</v>
      </c>
      <c r="I22" s="159" t="s">
        <v>3477</v>
      </c>
      <c r="J22" s="159" t="s">
        <v>3478</v>
      </c>
      <c r="K22" s="159"/>
      <c r="L22" s="346"/>
      <c r="M22" s="160" t="s">
        <v>50</v>
      </c>
      <c r="N22" s="346" t="s">
        <v>50</v>
      </c>
      <c r="O22" s="159"/>
      <c r="Q22" s="349"/>
      <c r="R22" s="348" t="s">
        <v>3497</v>
      </c>
    </row>
    <row r="23" spans="1:19" s="225" customFormat="1" ht="42" customHeight="1">
      <c r="A23" s="204">
        <v>16</v>
      </c>
      <c r="B23" s="204">
        <v>13</v>
      </c>
      <c r="C23" s="294" t="s">
        <v>58</v>
      </c>
      <c r="D23" s="294" t="s">
        <v>258</v>
      </c>
      <c r="E23" s="294" t="s">
        <v>259</v>
      </c>
      <c r="F23" s="204" t="s">
        <v>250</v>
      </c>
      <c r="G23" s="204" t="s">
        <v>251</v>
      </c>
      <c r="H23" s="204" t="s">
        <v>260</v>
      </c>
      <c r="I23" s="204" t="s">
        <v>261</v>
      </c>
      <c r="J23" s="204" t="s">
        <v>3894</v>
      </c>
      <c r="K23" s="204"/>
      <c r="L23" s="295" t="s">
        <v>50</v>
      </c>
      <c r="M23" s="204"/>
      <c r="N23" s="295" t="s">
        <v>50</v>
      </c>
      <c r="O23" s="204"/>
      <c r="P23" s="225" t="s">
        <v>1803</v>
      </c>
      <c r="Q23" s="296">
        <v>4000</v>
      </c>
      <c r="R23" s="225" t="s">
        <v>3485</v>
      </c>
    </row>
    <row r="24" spans="1:19" s="225" customFormat="1" ht="43.5">
      <c r="A24" s="204">
        <v>17</v>
      </c>
      <c r="B24" s="204">
        <v>80</v>
      </c>
      <c r="C24" s="294" t="s">
        <v>45</v>
      </c>
      <c r="D24" s="294" t="s">
        <v>4531</v>
      </c>
      <c r="E24" s="294" t="s">
        <v>4676</v>
      </c>
      <c r="F24" s="204" t="s">
        <v>3510</v>
      </c>
      <c r="G24" s="204" t="s">
        <v>251</v>
      </c>
      <c r="H24" s="204" t="s">
        <v>4677</v>
      </c>
      <c r="I24" s="204" t="s">
        <v>4678</v>
      </c>
      <c r="J24" s="204" t="s">
        <v>4679</v>
      </c>
      <c r="K24" s="204"/>
      <c r="L24" s="295" t="s">
        <v>50</v>
      </c>
      <c r="M24" s="204"/>
      <c r="N24" s="295" t="s">
        <v>50</v>
      </c>
      <c r="O24" s="204"/>
      <c r="P24" s="225" t="s">
        <v>1801</v>
      </c>
      <c r="Q24" s="296">
        <v>4000</v>
      </c>
    </row>
    <row r="25" spans="1:19" s="225" customFormat="1">
      <c r="A25" s="204">
        <v>18</v>
      </c>
      <c r="B25" s="204">
        <v>81</v>
      </c>
      <c r="C25" s="294" t="s">
        <v>45</v>
      </c>
      <c r="D25" s="294" t="s">
        <v>4680</v>
      </c>
      <c r="E25" s="294" t="s">
        <v>4681</v>
      </c>
      <c r="F25" s="204" t="s">
        <v>3460</v>
      </c>
      <c r="G25" s="204" t="s">
        <v>251</v>
      </c>
      <c r="H25" s="204" t="s">
        <v>4682</v>
      </c>
      <c r="I25" s="204"/>
      <c r="J25" s="204" t="s">
        <v>4683</v>
      </c>
      <c r="K25" s="204"/>
      <c r="L25" s="295"/>
      <c r="M25" s="211" t="s">
        <v>50</v>
      </c>
      <c r="N25" s="295" t="s">
        <v>50</v>
      </c>
      <c r="O25" s="204"/>
      <c r="P25" s="225" t="s">
        <v>1801</v>
      </c>
      <c r="Q25" s="296">
        <v>4000</v>
      </c>
    </row>
    <row r="26" spans="1:19" s="285" customFormat="1" ht="43.5">
      <c r="A26" s="186">
        <v>19</v>
      </c>
      <c r="B26" s="186">
        <v>82</v>
      </c>
      <c r="C26" s="283" t="s">
        <v>45</v>
      </c>
      <c r="D26" s="283" t="s">
        <v>2517</v>
      </c>
      <c r="E26" s="283" t="s">
        <v>2518</v>
      </c>
      <c r="F26" s="186" t="s">
        <v>4669</v>
      </c>
      <c r="G26" s="186" t="s">
        <v>251</v>
      </c>
      <c r="H26" s="186" t="s">
        <v>2519</v>
      </c>
      <c r="I26" s="186" t="s">
        <v>2531</v>
      </c>
      <c r="J26" s="186"/>
      <c r="K26" s="186"/>
      <c r="L26" s="186"/>
      <c r="M26" s="187" t="s">
        <v>50</v>
      </c>
      <c r="N26" s="284" t="s">
        <v>50</v>
      </c>
      <c r="O26" s="186"/>
      <c r="Q26" s="286"/>
    </row>
    <row r="27" spans="1:19" s="285" customFormat="1" ht="43.5">
      <c r="A27" s="186">
        <v>20</v>
      </c>
      <c r="B27" s="186">
        <v>82</v>
      </c>
      <c r="C27" s="283" t="s">
        <v>45</v>
      </c>
      <c r="D27" s="283" t="s">
        <v>2520</v>
      </c>
      <c r="E27" s="283" t="s">
        <v>2521</v>
      </c>
      <c r="F27" s="186" t="s">
        <v>4669</v>
      </c>
      <c r="G27" s="186" t="s">
        <v>251</v>
      </c>
      <c r="H27" s="186" t="s">
        <v>2522</v>
      </c>
      <c r="I27" s="186" t="s">
        <v>4684</v>
      </c>
      <c r="J27" s="186"/>
      <c r="K27" s="186"/>
      <c r="L27" s="186"/>
      <c r="M27" s="187" t="s">
        <v>50</v>
      </c>
      <c r="N27" s="284" t="s">
        <v>50</v>
      </c>
      <c r="O27" s="186"/>
      <c r="Q27" s="286"/>
    </row>
    <row r="28" spans="1:19" s="489" customFormat="1" ht="43.5">
      <c r="A28" s="486">
        <v>21</v>
      </c>
      <c r="B28" s="486">
        <v>85</v>
      </c>
      <c r="C28" s="487" t="s">
        <v>45</v>
      </c>
      <c r="D28" s="487" t="s">
        <v>4685</v>
      </c>
      <c r="E28" s="487" t="s">
        <v>4686</v>
      </c>
      <c r="F28" s="486" t="s">
        <v>3436</v>
      </c>
      <c r="G28" s="486" t="s">
        <v>360</v>
      </c>
      <c r="H28" s="486" t="s">
        <v>4687</v>
      </c>
      <c r="I28" s="486" t="s">
        <v>4688</v>
      </c>
      <c r="J28" s="486" t="s">
        <v>4689</v>
      </c>
      <c r="K28" s="486"/>
      <c r="L28" s="486"/>
      <c r="M28" s="523" t="s">
        <v>50</v>
      </c>
      <c r="N28" s="488" t="s">
        <v>50</v>
      </c>
      <c r="O28" s="486"/>
      <c r="P28" s="489" t="s">
        <v>5078</v>
      </c>
      <c r="Q28" s="490"/>
    </row>
    <row r="29" spans="1:19" s="489" customFormat="1" ht="43.5">
      <c r="A29" s="486">
        <v>22</v>
      </c>
      <c r="B29" s="486">
        <v>87</v>
      </c>
      <c r="C29" s="487" t="s">
        <v>58</v>
      </c>
      <c r="D29" s="487" t="s">
        <v>222</v>
      </c>
      <c r="E29" s="487" t="s">
        <v>2318</v>
      </c>
      <c r="F29" s="486" t="s">
        <v>4207</v>
      </c>
      <c r="G29" s="486" t="s">
        <v>251</v>
      </c>
      <c r="H29" s="486" t="s">
        <v>4690</v>
      </c>
      <c r="I29" s="486" t="s">
        <v>4691</v>
      </c>
      <c r="J29" s="486" t="s">
        <v>4692</v>
      </c>
      <c r="K29" s="486"/>
      <c r="L29" s="486"/>
      <c r="M29" s="523" t="s">
        <v>50</v>
      </c>
      <c r="N29" s="488" t="s">
        <v>50</v>
      </c>
      <c r="O29" s="486"/>
      <c r="P29" s="489" t="s">
        <v>5078</v>
      </c>
      <c r="Q29" s="490"/>
    </row>
    <row r="30" spans="1:19" s="489" customFormat="1" ht="43.5">
      <c r="A30" s="486">
        <v>23</v>
      </c>
      <c r="B30" s="486">
        <v>87</v>
      </c>
      <c r="C30" s="487" t="s">
        <v>45</v>
      </c>
      <c r="D30" s="487" t="s">
        <v>488</v>
      </c>
      <c r="E30" s="487" t="s">
        <v>2637</v>
      </c>
      <c r="F30" s="486" t="s">
        <v>4207</v>
      </c>
      <c r="G30" s="486" t="s">
        <v>251</v>
      </c>
      <c r="H30" s="486" t="s">
        <v>1404</v>
      </c>
      <c r="I30" s="486" t="s">
        <v>4693</v>
      </c>
      <c r="J30" s="486" t="s">
        <v>4694</v>
      </c>
      <c r="K30" s="486"/>
      <c r="L30" s="523" t="s">
        <v>50</v>
      </c>
      <c r="M30" s="523"/>
      <c r="N30" s="488" t="s">
        <v>50</v>
      </c>
      <c r="O30" s="486"/>
      <c r="P30" s="489" t="s">
        <v>5078</v>
      </c>
      <c r="Q30" s="490"/>
    </row>
    <row r="31" spans="1:19" s="489" customFormat="1" ht="43.5">
      <c r="A31" s="486">
        <v>24</v>
      </c>
      <c r="B31" s="486">
        <v>89</v>
      </c>
      <c r="C31" s="487" t="s">
        <v>45</v>
      </c>
      <c r="D31" s="487" t="s">
        <v>680</v>
      </c>
      <c r="E31" s="487" t="s">
        <v>2933</v>
      </c>
      <c r="F31" s="486" t="s">
        <v>3414</v>
      </c>
      <c r="G31" s="486" t="s">
        <v>251</v>
      </c>
      <c r="H31" s="486" t="s">
        <v>4695</v>
      </c>
      <c r="I31" s="486" t="s">
        <v>4696</v>
      </c>
      <c r="J31" s="486" t="s">
        <v>4697</v>
      </c>
      <c r="K31" s="486"/>
      <c r="L31" s="486"/>
      <c r="M31" s="523" t="s">
        <v>50</v>
      </c>
      <c r="N31" s="488" t="s">
        <v>50</v>
      </c>
      <c r="O31" s="486"/>
      <c r="P31" s="489" t="s">
        <v>5078</v>
      </c>
      <c r="Q31" s="490"/>
    </row>
    <row r="32" spans="1:19" s="225" customFormat="1" ht="43.5">
      <c r="A32" s="204">
        <v>25</v>
      </c>
      <c r="B32" s="204">
        <v>89</v>
      </c>
      <c r="C32" s="294" t="s">
        <v>58</v>
      </c>
      <c r="D32" s="294" t="s">
        <v>4698</v>
      </c>
      <c r="E32" s="294" t="s">
        <v>2177</v>
      </c>
      <c r="F32" s="204" t="s">
        <v>3414</v>
      </c>
      <c r="G32" s="204" t="s">
        <v>251</v>
      </c>
      <c r="H32" s="204" t="s">
        <v>4699</v>
      </c>
      <c r="I32" s="204" t="s">
        <v>4700</v>
      </c>
      <c r="J32" s="204" t="s">
        <v>4701</v>
      </c>
      <c r="K32" s="204"/>
      <c r="L32" s="204"/>
      <c r="M32" s="211" t="s">
        <v>50</v>
      </c>
      <c r="N32" s="295" t="s">
        <v>50</v>
      </c>
      <c r="O32" s="204"/>
      <c r="P32" s="225" t="s">
        <v>1801</v>
      </c>
      <c r="Q32" s="296">
        <v>4000</v>
      </c>
    </row>
    <row r="33" spans="1:18" s="489" customFormat="1" ht="65.25">
      <c r="A33" s="486">
        <v>26</v>
      </c>
      <c r="B33" s="486">
        <v>90</v>
      </c>
      <c r="C33" s="487" t="s">
        <v>45</v>
      </c>
      <c r="D33" s="487" t="s">
        <v>4010</v>
      </c>
      <c r="E33" s="487" t="s">
        <v>4702</v>
      </c>
      <c r="F33" s="486" t="s">
        <v>4671</v>
      </c>
      <c r="G33" s="486" t="s">
        <v>251</v>
      </c>
      <c r="H33" s="486" t="s">
        <v>4703</v>
      </c>
      <c r="I33" s="486" t="s">
        <v>4704</v>
      </c>
      <c r="J33" s="486" t="s">
        <v>4705</v>
      </c>
      <c r="K33" s="486"/>
      <c r="L33" s="523" t="s">
        <v>50</v>
      </c>
      <c r="M33" s="523"/>
      <c r="N33" s="488" t="s">
        <v>50</v>
      </c>
      <c r="O33" s="486"/>
      <c r="P33" s="489" t="s">
        <v>5078</v>
      </c>
      <c r="Q33" s="490"/>
    </row>
    <row r="34" spans="1:18" s="285" customFormat="1" ht="65.25">
      <c r="A34" s="186">
        <v>27</v>
      </c>
      <c r="B34" s="186">
        <v>90</v>
      </c>
      <c r="C34" s="283" t="s">
        <v>45</v>
      </c>
      <c r="D34" s="283" t="s">
        <v>582</v>
      </c>
      <c r="E34" s="283" t="s">
        <v>4706</v>
      </c>
      <c r="F34" s="186" t="s">
        <v>4671</v>
      </c>
      <c r="G34" s="186" t="s">
        <v>251</v>
      </c>
      <c r="H34" s="186" t="s">
        <v>4707</v>
      </c>
      <c r="I34" s="186" t="s">
        <v>4708</v>
      </c>
      <c r="J34" s="186"/>
      <c r="K34" s="186"/>
      <c r="L34" s="187" t="s">
        <v>50</v>
      </c>
      <c r="M34" s="187"/>
      <c r="N34" s="284" t="s">
        <v>50</v>
      </c>
      <c r="O34" s="186"/>
      <c r="Q34" s="286"/>
    </row>
    <row r="35" spans="1:18" s="348" customFormat="1" ht="65.25">
      <c r="A35" s="159">
        <v>28</v>
      </c>
      <c r="B35" s="159">
        <v>90</v>
      </c>
      <c r="C35" s="345" t="s">
        <v>45</v>
      </c>
      <c r="D35" s="345" t="s">
        <v>4709</v>
      </c>
      <c r="E35" s="345" t="s">
        <v>4710</v>
      </c>
      <c r="F35" s="159" t="s">
        <v>4671</v>
      </c>
      <c r="G35" s="159" t="s">
        <v>251</v>
      </c>
      <c r="H35" s="159" t="s">
        <v>4711</v>
      </c>
      <c r="I35" s="159" t="s">
        <v>4712</v>
      </c>
      <c r="J35" s="159" t="s">
        <v>4713</v>
      </c>
      <c r="K35" s="159"/>
      <c r="L35" s="159"/>
      <c r="M35" s="160" t="s">
        <v>50</v>
      </c>
      <c r="N35" s="346" t="s">
        <v>50</v>
      </c>
      <c r="O35" s="159"/>
      <c r="Q35" s="349"/>
      <c r="R35" s="348" t="s">
        <v>5224</v>
      </c>
    </row>
    <row r="36" spans="1:18" s="489" customFormat="1" ht="65.25">
      <c r="A36" s="486">
        <v>29</v>
      </c>
      <c r="B36" s="486">
        <v>90</v>
      </c>
      <c r="C36" s="487" t="s">
        <v>45</v>
      </c>
      <c r="D36" s="487" t="s">
        <v>1615</v>
      </c>
      <c r="E36" s="487" t="s">
        <v>4714</v>
      </c>
      <c r="F36" s="486" t="s">
        <v>4671</v>
      </c>
      <c r="G36" s="486" t="s">
        <v>251</v>
      </c>
      <c r="H36" s="486" t="s">
        <v>4715</v>
      </c>
      <c r="I36" s="486"/>
      <c r="J36" s="486" t="s">
        <v>4716</v>
      </c>
      <c r="K36" s="486"/>
      <c r="L36" s="486"/>
      <c r="M36" s="523" t="s">
        <v>50</v>
      </c>
      <c r="N36" s="488" t="s">
        <v>50</v>
      </c>
      <c r="O36" s="486"/>
      <c r="P36" s="489" t="s">
        <v>5073</v>
      </c>
      <c r="Q36" s="490"/>
    </row>
    <row r="37" spans="1:18" s="348" customFormat="1" ht="43.5">
      <c r="A37" s="159">
        <v>30</v>
      </c>
      <c r="B37" s="159">
        <v>97</v>
      </c>
      <c r="C37" s="345" t="s">
        <v>45</v>
      </c>
      <c r="D37" s="345" t="s">
        <v>4717</v>
      </c>
      <c r="E37" s="345" t="s">
        <v>4718</v>
      </c>
      <c r="F37" s="159" t="s">
        <v>3781</v>
      </c>
      <c r="G37" s="159" t="s">
        <v>251</v>
      </c>
      <c r="H37" s="159" t="s">
        <v>4719</v>
      </c>
      <c r="I37" s="159" t="s">
        <v>4720</v>
      </c>
      <c r="J37" s="159" t="s">
        <v>4721</v>
      </c>
      <c r="K37" s="159"/>
      <c r="L37" s="160" t="s">
        <v>50</v>
      </c>
      <c r="M37" s="160"/>
      <c r="N37" s="346" t="s">
        <v>50</v>
      </c>
      <c r="O37" s="159"/>
      <c r="Q37" s="349"/>
      <c r="R37" s="348" t="s">
        <v>5224</v>
      </c>
    </row>
    <row r="38" spans="1:18" s="225" customFormat="1" ht="65.25">
      <c r="A38" s="204">
        <v>31</v>
      </c>
      <c r="B38" s="204">
        <v>101</v>
      </c>
      <c r="C38" s="294" t="s">
        <v>45</v>
      </c>
      <c r="D38" s="294" t="s">
        <v>4722</v>
      </c>
      <c r="E38" s="294" t="s">
        <v>715</v>
      </c>
      <c r="F38" s="204" t="s">
        <v>4570</v>
      </c>
      <c r="G38" s="204" t="s">
        <v>360</v>
      </c>
      <c r="H38" s="204" t="s">
        <v>4723</v>
      </c>
      <c r="I38" s="204" t="s">
        <v>4724</v>
      </c>
      <c r="J38" s="204" t="s">
        <v>4725</v>
      </c>
      <c r="K38" s="204"/>
      <c r="L38" s="204"/>
      <c r="M38" s="211" t="s">
        <v>50</v>
      </c>
      <c r="N38" s="295" t="s">
        <v>50</v>
      </c>
      <c r="O38" s="204"/>
      <c r="P38" s="225" t="s">
        <v>1801</v>
      </c>
      <c r="Q38" s="296">
        <v>4000</v>
      </c>
    </row>
    <row r="39" spans="1:18" s="348" customFormat="1" ht="43.5">
      <c r="A39" s="159">
        <v>32</v>
      </c>
      <c r="B39" s="159">
        <v>101</v>
      </c>
      <c r="C39" s="345" t="s">
        <v>45</v>
      </c>
      <c r="D39" s="345" t="s">
        <v>212</v>
      </c>
      <c r="E39" s="345" t="s">
        <v>3834</v>
      </c>
      <c r="F39" s="159" t="s">
        <v>4570</v>
      </c>
      <c r="G39" s="159" t="s">
        <v>360</v>
      </c>
      <c r="H39" s="159" t="s">
        <v>3820</v>
      </c>
      <c r="I39" s="159" t="s">
        <v>3822</v>
      </c>
      <c r="J39" s="159" t="s">
        <v>3835</v>
      </c>
      <c r="K39" s="159"/>
      <c r="L39" s="159"/>
      <c r="M39" s="160" t="s">
        <v>50</v>
      </c>
      <c r="N39" s="346" t="s">
        <v>50</v>
      </c>
      <c r="O39" s="159"/>
      <c r="Q39" s="349"/>
      <c r="R39" s="348" t="s">
        <v>5223</v>
      </c>
    </row>
    <row r="40" spans="1:18" s="225" customFormat="1" ht="43.5">
      <c r="A40" s="204">
        <v>33</v>
      </c>
      <c r="B40" s="204">
        <v>101</v>
      </c>
      <c r="C40" s="294" t="s">
        <v>58</v>
      </c>
      <c r="D40" s="294" t="s">
        <v>4726</v>
      </c>
      <c r="E40" s="294" t="s">
        <v>4727</v>
      </c>
      <c r="F40" s="204" t="s">
        <v>4570</v>
      </c>
      <c r="G40" s="204" t="s">
        <v>360</v>
      </c>
      <c r="H40" s="204" t="s">
        <v>4728</v>
      </c>
      <c r="I40" s="204" t="s">
        <v>4729</v>
      </c>
      <c r="J40" s="204" t="s">
        <v>4730</v>
      </c>
      <c r="K40" s="204"/>
      <c r="L40" s="204"/>
      <c r="M40" s="211" t="s">
        <v>50</v>
      </c>
      <c r="N40" s="295" t="s">
        <v>50</v>
      </c>
      <c r="O40" s="204"/>
      <c r="P40" s="225" t="s">
        <v>1801</v>
      </c>
      <c r="Q40" s="296">
        <v>4000</v>
      </c>
    </row>
    <row r="41" spans="1:18" s="225" customFormat="1" ht="43.5">
      <c r="A41" s="204">
        <v>34</v>
      </c>
      <c r="B41" s="204">
        <v>101</v>
      </c>
      <c r="C41" s="294" t="s">
        <v>45</v>
      </c>
      <c r="D41" s="294" t="s">
        <v>4731</v>
      </c>
      <c r="E41" s="294" t="s">
        <v>4732</v>
      </c>
      <c r="F41" s="204" t="s">
        <v>4570</v>
      </c>
      <c r="G41" s="204" t="s">
        <v>360</v>
      </c>
      <c r="H41" s="204" t="s">
        <v>4728</v>
      </c>
      <c r="I41" s="204" t="s">
        <v>4733</v>
      </c>
      <c r="J41" s="204" t="s">
        <v>4734</v>
      </c>
      <c r="K41" s="204"/>
      <c r="L41" s="211" t="s">
        <v>50</v>
      </c>
      <c r="M41" s="211"/>
      <c r="N41" s="295" t="s">
        <v>50</v>
      </c>
      <c r="O41" s="204"/>
      <c r="P41" s="225" t="s">
        <v>1801</v>
      </c>
      <c r="Q41" s="296">
        <v>4000</v>
      </c>
    </row>
    <row r="42" spans="1:18" s="285" customFormat="1" ht="43.5">
      <c r="A42" s="186">
        <v>35</v>
      </c>
      <c r="B42" s="186">
        <v>104</v>
      </c>
      <c r="C42" s="283" t="s">
        <v>45</v>
      </c>
      <c r="D42" s="283" t="s">
        <v>4735</v>
      </c>
      <c r="E42" s="283" t="s">
        <v>4736</v>
      </c>
      <c r="F42" s="186" t="s">
        <v>4570</v>
      </c>
      <c r="G42" s="186" t="s">
        <v>251</v>
      </c>
      <c r="H42" s="186" t="s">
        <v>4737</v>
      </c>
      <c r="I42" s="186" t="s">
        <v>4738</v>
      </c>
      <c r="J42" s="186"/>
      <c r="K42" s="186"/>
      <c r="L42" s="186"/>
      <c r="M42" s="187" t="s">
        <v>50</v>
      </c>
      <c r="N42" s="284" t="s">
        <v>50</v>
      </c>
      <c r="O42" s="186"/>
      <c r="Q42" s="286"/>
    </row>
    <row r="43" spans="1:18" s="285" customFormat="1" ht="43.5">
      <c r="A43" s="186">
        <v>36</v>
      </c>
      <c r="B43" s="186">
        <v>105</v>
      </c>
      <c r="C43" s="283" t="s">
        <v>45</v>
      </c>
      <c r="D43" s="283" t="s">
        <v>4740</v>
      </c>
      <c r="E43" s="283" t="s">
        <v>1207</v>
      </c>
      <c r="F43" s="186" t="s">
        <v>3436</v>
      </c>
      <c r="G43" s="186" t="s">
        <v>360</v>
      </c>
      <c r="H43" s="186" t="s">
        <v>720</v>
      </c>
      <c r="I43" s="186" t="s">
        <v>4741</v>
      </c>
      <c r="J43" s="186" t="s">
        <v>4742</v>
      </c>
      <c r="K43" s="186"/>
      <c r="L43" s="186"/>
      <c r="M43" s="187" t="s">
        <v>50</v>
      </c>
      <c r="N43" s="284" t="s">
        <v>50</v>
      </c>
      <c r="O43" s="186"/>
      <c r="Q43" s="286"/>
    </row>
    <row r="44" spans="1:18" s="225" customFormat="1" ht="43.5">
      <c r="A44" s="204">
        <v>37</v>
      </c>
      <c r="B44" s="204">
        <v>105</v>
      </c>
      <c r="C44" s="294" t="s">
        <v>54</v>
      </c>
      <c r="D44" s="294" t="s">
        <v>4743</v>
      </c>
      <c r="E44" s="294" t="s">
        <v>4744</v>
      </c>
      <c r="F44" s="204" t="s">
        <v>3436</v>
      </c>
      <c r="G44" s="204" t="s">
        <v>360</v>
      </c>
      <c r="H44" s="204" t="s">
        <v>4472</v>
      </c>
      <c r="I44" s="204" t="s">
        <v>4745</v>
      </c>
      <c r="J44" s="204" t="s">
        <v>5009</v>
      </c>
      <c r="K44" s="204"/>
      <c r="L44" s="204"/>
      <c r="M44" s="211" t="s">
        <v>50</v>
      </c>
      <c r="N44" s="295" t="s">
        <v>50</v>
      </c>
      <c r="O44" s="204"/>
      <c r="P44" s="225" t="s">
        <v>1801</v>
      </c>
      <c r="Q44" s="296">
        <v>4000</v>
      </c>
    </row>
    <row r="45" spans="1:18" s="225" customFormat="1" ht="43.5">
      <c r="A45" s="204">
        <v>38</v>
      </c>
      <c r="B45" s="204">
        <v>105</v>
      </c>
      <c r="C45" s="294" t="s">
        <v>54</v>
      </c>
      <c r="D45" s="294" t="s">
        <v>5008</v>
      </c>
      <c r="E45" s="294" t="s">
        <v>4747</v>
      </c>
      <c r="F45" s="204" t="s">
        <v>3436</v>
      </c>
      <c r="G45" s="204" t="s">
        <v>360</v>
      </c>
      <c r="H45" s="204" t="s">
        <v>4472</v>
      </c>
      <c r="I45" s="204" t="s">
        <v>4748</v>
      </c>
      <c r="J45" s="204" t="s">
        <v>4746</v>
      </c>
      <c r="K45" s="204"/>
      <c r="L45" s="204"/>
      <c r="M45" s="211" t="s">
        <v>50</v>
      </c>
      <c r="N45" s="295" t="s">
        <v>50</v>
      </c>
      <c r="O45" s="204"/>
      <c r="P45" s="225" t="s">
        <v>1801</v>
      </c>
      <c r="Q45" s="296">
        <v>4000</v>
      </c>
    </row>
    <row r="46" spans="1:18" s="225" customFormat="1" ht="43.5">
      <c r="A46" s="204">
        <v>39</v>
      </c>
      <c r="B46" s="204">
        <v>110</v>
      </c>
      <c r="C46" s="294" t="s">
        <v>58</v>
      </c>
      <c r="D46" s="294" t="s">
        <v>4749</v>
      </c>
      <c r="E46" s="294" t="s">
        <v>4750</v>
      </c>
      <c r="F46" s="204" t="s">
        <v>3436</v>
      </c>
      <c r="G46" s="204" t="s">
        <v>360</v>
      </c>
      <c r="H46" s="204" t="s">
        <v>4751</v>
      </c>
      <c r="I46" s="204" t="s">
        <v>4752</v>
      </c>
      <c r="J46" s="204" t="s">
        <v>4753</v>
      </c>
      <c r="K46" s="204"/>
      <c r="L46" s="204"/>
      <c r="M46" s="211" t="s">
        <v>50</v>
      </c>
      <c r="N46" s="295" t="s">
        <v>50</v>
      </c>
      <c r="O46" s="204"/>
      <c r="P46" s="225" t="s">
        <v>1801</v>
      </c>
      <c r="Q46" s="296">
        <v>4000</v>
      </c>
    </row>
    <row r="47" spans="1:18" s="285" customFormat="1" ht="43.5">
      <c r="A47" s="186">
        <v>40</v>
      </c>
      <c r="B47" s="186">
        <v>111</v>
      </c>
      <c r="C47" s="283" t="s">
        <v>54</v>
      </c>
      <c r="D47" s="283" t="s">
        <v>300</v>
      </c>
      <c r="E47" s="283" t="s">
        <v>4754</v>
      </c>
      <c r="F47" s="186" t="s">
        <v>3348</v>
      </c>
      <c r="G47" s="186" t="s">
        <v>360</v>
      </c>
      <c r="H47" s="186" t="s">
        <v>4755</v>
      </c>
      <c r="I47" s="186"/>
      <c r="J47" s="186" t="s">
        <v>4756</v>
      </c>
      <c r="K47" s="186"/>
      <c r="L47" s="186"/>
      <c r="M47" s="187" t="s">
        <v>50</v>
      </c>
      <c r="N47" s="284" t="s">
        <v>50</v>
      </c>
      <c r="O47" s="186"/>
      <c r="Q47" s="286"/>
    </row>
    <row r="48" spans="1:18" s="348" customFormat="1" ht="43.5">
      <c r="A48" s="159">
        <v>41</v>
      </c>
      <c r="B48" s="159">
        <v>112</v>
      </c>
      <c r="C48" s="345" t="s">
        <v>45</v>
      </c>
      <c r="D48" s="345" t="s">
        <v>1615</v>
      </c>
      <c r="E48" s="345" t="s">
        <v>1616</v>
      </c>
      <c r="F48" s="159" t="s">
        <v>3414</v>
      </c>
      <c r="G48" s="159" t="s">
        <v>251</v>
      </c>
      <c r="H48" s="159" t="s">
        <v>1116</v>
      </c>
      <c r="I48" s="159" t="s">
        <v>1617</v>
      </c>
      <c r="J48" s="159" t="s">
        <v>1618</v>
      </c>
      <c r="K48" s="159"/>
      <c r="L48" s="159"/>
      <c r="M48" s="160" t="s">
        <v>50</v>
      </c>
      <c r="N48" s="346" t="s">
        <v>50</v>
      </c>
      <c r="O48" s="159"/>
      <c r="Q48" s="349"/>
      <c r="R48" s="348" t="s">
        <v>5070</v>
      </c>
    </row>
    <row r="49" spans="1:18" s="285" customFormat="1" ht="43.5">
      <c r="A49" s="186">
        <v>42</v>
      </c>
      <c r="B49" s="186">
        <v>114</v>
      </c>
      <c r="C49" s="283" t="s">
        <v>54</v>
      </c>
      <c r="D49" s="283" t="s">
        <v>4402</v>
      </c>
      <c r="E49" s="283" t="s">
        <v>4757</v>
      </c>
      <c r="F49" s="186" t="s">
        <v>4324</v>
      </c>
      <c r="G49" s="186" t="s">
        <v>360</v>
      </c>
      <c r="H49" s="186" t="s">
        <v>4758</v>
      </c>
      <c r="I49" s="186" t="s">
        <v>4759</v>
      </c>
      <c r="J49" s="186" t="s">
        <v>4760</v>
      </c>
      <c r="K49" s="186"/>
      <c r="L49" s="186"/>
      <c r="M49" s="187" t="s">
        <v>50</v>
      </c>
      <c r="N49" s="284" t="s">
        <v>50</v>
      </c>
      <c r="O49" s="186"/>
      <c r="Q49" s="286"/>
    </row>
    <row r="50" spans="1:18" s="225" customFormat="1" ht="43.5">
      <c r="A50" s="204">
        <v>43</v>
      </c>
      <c r="B50" s="204">
        <v>116</v>
      </c>
      <c r="C50" s="294" t="s">
        <v>45</v>
      </c>
      <c r="D50" s="294" t="s">
        <v>4762</v>
      </c>
      <c r="E50" s="294" t="s">
        <v>4763</v>
      </c>
      <c r="F50" s="204" t="s">
        <v>4670</v>
      </c>
      <c r="G50" s="204" t="s">
        <v>251</v>
      </c>
      <c r="H50" s="204" t="s">
        <v>4764</v>
      </c>
      <c r="I50" s="204" t="s">
        <v>4765</v>
      </c>
      <c r="J50" s="204" t="s">
        <v>4766</v>
      </c>
      <c r="K50" s="204"/>
      <c r="L50" s="204"/>
      <c r="M50" s="211" t="s">
        <v>50</v>
      </c>
      <c r="N50" s="295" t="s">
        <v>50</v>
      </c>
      <c r="O50" s="204"/>
      <c r="P50" s="225" t="s">
        <v>1801</v>
      </c>
      <c r="Q50" s="296">
        <v>4000</v>
      </c>
    </row>
    <row r="51" spans="1:18" s="285" customFormat="1" ht="43.5">
      <c r="A51" s="186">
        <v>44</v>
      </c>
      <c r="B51" s="186">
        <v>117</v>
      </c>
      <c r="C51" s="283" t="s">
        <v>45</v>
      </c>
      <c r="D51" s="283" t="s">
        <v>4767</v>
      </c>
      <c r="E51" s="283" t="s">
        <v>4768</v>
      </c>
      <c r="F51" s="186" t="s">
        <v>3510</v>
      </c>
      <c r="G51" s="186" t="s">
        <v>251</v>
      </c>
      <c r="H51" s="186" t="s">
        <v>4769</v>
      </c>
      <c r="I51" s="186" t="s">
        <v>4770</v>
      </c>
      <c r="J51" s="186"/>
      <c r="K51" s="186"/>
      <c r="L51" s="187" t="s">
        <v>50</v>
      </c>
      <c r="M51" s="187"/>
      <c r="N51" s="284" t="s">
        <v>50</v>
      </c>
      <c r="O51" s="186"/>
      <c r="Q51" s="286"/>
    </row>
    <row r="52" spans="1:18" s="489" customFormat="1" ht="43.5">
      <c r="A52" s="486">
        <v>45</v>
      </c>
      <c r="B52" s="486">
        <v>117</v>
      </c>
      <c r="C52" s="487" t="s">
        <v>45</v>
      </c>
      <c r="D52" s="487" t="s">
        <v>4771</v>
      </c>
      <c r="E52" s="487" t="s">
        <v>4772</v>
      </c>
      <c r="F52" s="486" t="s">
        <v>3510</v>
      </c>
      <c r="G52" s="486" t="s">
        <v>251</v>
      </c>
      <c r="H52" s="486" t="s">
        <v>4773</v>
      </c>
      <c r="I52" s="486"/>
      <c r="J52" s="486" t="s">
        <v>4783</v>
      </c>
      <c r="K52" s="486"/>
      <c r="L52" s="523" t="s">
        <v>50</v>
      </c>
      <c r="M52" s="523"/>
      <c r="N52" s="488" t="s">
        <v>50</v>
      </c>
      <c r="O52" s="486"/>
      <c r="P52" s="489" t="s">
        <v>5055</v>
      </c>
      <c r="Q52" s="490"/>
    </row>
    <row r="53" spans="1:18" s="225" customFormat="1" ht="43.5">
      <c r="A53" s="204">
        <v>46</v>
      </c>
      <c r="B53" s="204">
        <v>117</v>
      </c>
      <c r="C53" s="294" t="s">
        <v>45</v>
      </c>
      <c r="D53" s="294" t="s">
        <v>4774</v>
      </c>
      <c r="E53" s="294" t="s">
        <v>4775</v>
      </c>
      <c r="F53" s="204" t="s">
        <v>3510</v>
      </c>
      <c r="G53" s="204" t="s">
        <v>251</v>
      </c>
      <c r="H53" s="204" t="s">
        <v>4776</v>
      </c>
      <c r="I53" s="204" t="s">
        <v>4777</v>
      </c>
      <c r="J53" s="204" t="s">
        <v>4778</v>
      </c>
      <c r="K53" s="204"/>
      <c r="L53" s="204"/>
      <c r="M53" s="211" t="s">
        <v>50</v>
      </c>
      <c r="N53" s="295" t="s">
        <v>50</v>
      </c>
      <c r="O53" s="204"/>
      <c r="P53" s="225" t="s">
        <v>1801</v>
      </c>
      <c r="Q53" s="296">
        <v>4000</v>
      </c>
    </row>
    <row r="54" spans="1:18" s="225" customFormat="1" ht="43.5">
      <c r="A54" s="204">
        <v>47</v>
      </c>
      <c r="B54" s="204">
        <v>117</v>
      </c>
      <c r="C54" s="294" t="s">
        <v>45</v>
      </c>
      <c r="D54" s="294" t="s">
        <v>4779</v>
      </c>
      <c r="E54" s="294" t="s">
        <v>4780</v>
      </c>
      <c r="F54" s="204" t="s">
        <v>3510</v>
      </c>
      <c r="G54" s="204" t="s">
        <v>251</v>
      </c>
      <c r="H54" s="204" t="s">
        <v>4781</v>
      </c>
      <c r="I54" s="204" t="s">
        <v>4782</v>
      </c>
      <c r="J54" s="204"/>
      <c r="K54" s="204"/>
      <c r="L54" s="204"/>
      <c r="M54" s="211" t="s">
        <v>50</v>
      </c>
      <c r="N54" s="295" t="s">
        <v>50</v>
      </c>
      <c r="O54" s="204"/>
      <c r="P54" s="225" t="s">
        <v>1801</v>
      </c>
      <c r="Q54" s="296">
        <v>4000</v>
      </c>
    </row>
    <row r="55" spans="1:18" s="225" customFormat="1" ht="43.5">
      <c r="A55" s="204">
        <v>48</v>
      </c>
      <c r="B55" s="204">
        <v>119</v>
      </c>
      <c r="C55" s="294" t="s">
        <v>45</v>
      </c>
      <c r="D55" s="294" t="s">
        <v>4784</v>
      </c>
      <c r="E55" s="294" t="s">
        <v>4785</v>
      </c>
      <c r="F55" s="204" t="s">
        <v>3321</v>
      </c>
      <c r="G55" s="204" t="s">
        <v>251</v>
      </c>
      <c r="H55" s="204" t="s">
        <v>4786</v>
      </c>
      <c r="I55" s="204" t="s">
        <v>4787</v>
      </c>
      <c r="J55" s="204" t="s">
        <v>4788</v>
      </c>
      <c r="K55" s="204"/>
      <c r="L55" s="204"/>
      <c r="M55" s="211" t="s">
        <v>50</v>
      </c>
      <c r="N55" s="295" t="s">
        <v>50</v>
      </c>
      <c r="O55" s="204"/>
      <c r="P55" s="225" t="s">
        <v>1801</v>
      </c>
      <c r="Q55" s="296">
        <v>4000</v>
      </c>
    </row>
    <row r="56" spans="1:18" s="225" customFormat="1" ht="43.5">
      <c r="A56" s="204">
        <v>49</v>
      </c>
      <c r="B56" s="204">
        <v>119</v>
      </c>
      <c r="C56" s="294" t="s">
        <v>45</v>
      </c>
      <c r="D56" s="294" t="s">
        <v>4789</v>
      </c>
      <c r="E56" s="294" t="s">
        <v>4790</v>
      </c>
      <c r="F56" s="204" t="s">
        <v>3321</v>
      </c>
      <c r="G56" s="204" t="s">
        <v>251</v>
      </c>
      <c r="H56" s="204" t="s">
        <v>4791</v>
      </c>
      <c r="I56" s="204" t="s">
        <v>4792</v>
      </c>
      <c r="J56" s="204" t="s">
        <v>4793</v>
      </c>
      <c r="K56" s="204"/>
      <c r="L56" s="204"/>
      <c r="M56" s="211" t="s">
        <v>50</v>
      </c>
      <c r="N56" s="295" t="s">
        <v>50</v>
      </c>
      <c r="O56" s="204"/>
      <c r="P56" s="225" t="s">
        <v>1801</v>
      </c>
      <c r="Q56" s="296">
        <v>4000</v>
      </c>
    </row>
    <row r="57" spans="1:18" s="225" customFormat="1" ht="43.5">
      <c r="A57" s="204">
        <v>50</v>
      </c>
      <c r="B57" s="204">
        <v>120</v>
      </c>
      <c r="C57" s="294" t="s">
        <v>58</v>
      </c>
      <c r="D57" s="294" t="s">
        <v>4794</v>
      </c>
      <c r="E57" s="294" t="s">
        <v>4795</v>
      </c>
      <c r="F57" s="204" t="s">
        <v>3128</v>
      </c>
      <c r="G57" s="204" t="s">
        <v>251</v>
      </c>
      <c r="H57" s="204" t="s">
        <v>4796</v>
      </c>
      <c r="I57" s="204" t="s">
        <v>4797</v>
      </c>
      <c r="J57" s="204" t="s">
        <v>4798</v>
      </c>
      <c r="K57" s="204"/>
      <c r="L57" s="211" t="s">
        <v>50</v>
      </c>
      <c r="M57" s="211"/>
      <c r="N57" s="295" t="s">
        <v>50</v>
      </c>
      <c r="O57" s="204"/>
      <c r="P57" s="225" t="s">
        <v>1801</v>
      </c>
      <c r="Q57" s="296">
        <v>4000</v>
      </c>
    </row>
    <row r="58" spans="1:18" s="489" customFormat="1" ht="43.5">
      <c r="A58" s="486">
        <v>51</v>
      </c>
      <c r="B58" s="486">
        <v>120</v>
      </c>
      <c r="C58" s="487" t="s">
        <v>54</v>
      </c>
      <c r="D58" s="487" t="s">
        <v>4212</v>
      </c>
      <c r="E58" s="487" t="s">
        <v>4799</v>
      </c>
      <c r="F58" s="486" t="s">
        <v>3128</v>
      </c>
      <c r="G58" s="486" t="s">
        <v>360</v>
      </c>
      <c r="H58" s="486" t="s">
        <v>1287</v>
      </c>
      <c r="I58" s="486" t="s">
        <v>4800</v>
      </c>
      <c r="J58" s="486" t="s">
        <v>4801</v>
      </c>
      <c r="K58" s="486"/>
      <c r="L58" s="486"/>
      <c r="M58" s="523" t="s">
        <v>50</v>
      </c>
      <c r="N58" s="488" t="s">
        <v>50</v>
      </c>
      <c r="O58" s="486"/>
      <c r="P58" s="489" t="s">
        <v>3798</v>
      </c>
      <c r="Q58" s="490"/>
    </row>
    <row r="59" spans="1:18" s="285" customFormat="1" ht="43.5">
      <c r="A59" s="186">
        <v>52</v>
      </c>
      <c r="B59" s="186">
        <v>121</v>
      </c>
      <c r="C59" s="283" t="s">
        <v>45</v>
      </c>
      <c r="D59" s="283" t="s">
        <v>4802</v>
      </c>
      <c r="E59" s="283" t="s">
        <v>4803</v>
      </c>
      <c r="F59" s="186" t="s">
        <v>3128</v>
      </c>
      <c r="G59" s="186" t="s">
        <v>251</v>
      </c>
      <c r="H59" s="186" t="s">
        <v>4804</v>
      </c>
      <c r="I59" s="186" t="s">
        <v>4805</v>
      </c>
      <c r="J59" s="186"/>
      <c r="K59" s="186"/>
      <c r="L59" s="186"/>
      <c r="M59" s="187" t="s">
        <v>50</v>
      </c>
      <c r="N59" s="284" t="s">
        <v>50</v>
      </c>
      <c r="O59" s="186"/>
      <c r="Q59" s="286"/>
    </row>
    <row r="60" spans="1:18" s="225" customFormat="1" ht="65.25">
      <c r="A60" s="204">
        <v>53</v>
      </c>
      <c r="B60" s="204">
        <v>123</v>
      </c>
      <c r="C60" s="294" t="s">
        <v>58</v>
      </c>
      <c r="D60" s="294" t="s">
        <v>4806</v>
      </c>
      <c r="E60" s="294" t="s">
        <v>4807</v>
      </c>
      <c r="F60" s="204" t="s">
        <v>3340</v>
      </c>
      <c r="G60" s="204" t="s">
        <v>251</v>
      </c>
      <c r="H60" s="204" t="s">
        <v>4808</v>
      </c>
      <c r="I60" s="204"/>
      <c r="J60" s="204" t="s">
        <v>4809</v>
      </c>
      <c r="K60" s="204"/>
      <c r="L60" s="204"/>
      <c r="M60" s="211" t="s">
        <v>50</v>
      </c>
      <c r="N60" s="295" t="s">
        <v>50</v>
      </c>
      <c r="O60" s="204"/>
      <c r="P60" s="225" t="s">
        <v>1801</v>
      </c>
      <c r="Q60" s="296">
        <v>4000</v>
      </c>
    </row>
    <row r="61" spans="1:18" s="225" customFormat="1" ht="65.25">
      <c r="A61" s="204">
        <v>55</v>
      </c>
      <c r="B61" s="204">
        <v>123</v>
      </c>
      <c r="C61" s="294" t="s">
        <v>45</v>
      </c>
      <c r="D61" s="294" t="s">
        <v>4810</v>
      </c>
      <c r="E61" s="294" t="s">
        <v>4811</v>
      </c>
      <c r="F61" s="204" t="s">
        <v>3340</v>
      </c>
      <c r="G61" s="204" t="s">
        <v>251</v>
      </c>
      <c r="H61" s="204" t="s">
        <v>4998</v>
      </c>
      <c r="I61" s="204"/>
      <c r="J61" s="204" t="s">
        <v>4812</v>
      </c>
      <c r="K61" s="204"/>
      <c r="L61" s="204"/>
      <c r="M61" s="211" t="s">
        <v>50</v>
      </c>
      <c r="N61" s="295" t="s">
        <v>50</v>
      </c>
      <c r="O61" s="204"/>
      <c r="P61" s="225" t="s">
        <v>1803</v>
      </c>
      <c r="Q61" s="296">
        <v>4000</v>
      </c>
    </row>
    <row r="62" spans="1:18" s="216" customFormat="1" ht="43.5">
      <c r="A62" s="204">
        <v>56</v>
      </c>
      <c r="B62" s="204">
        <v>51</v>
      </c>
      <c r="C62" s="294" t="s">
        <v>45</v>
      </c>
      <c r="D62" s="294" t="s">
        <v>3330</v>
      </c>
      <c r="E62" s="294" t="s">
        <v>3331</v>
      </c>
      <c r="F62" s="204" t="s">
        <v>3321</v>
      </c>
      <c r="G62" s="204" t="s">
        <v>251</v>
      </c>
      <c r="H62" s="204" t="s">
        <v>87</v>
      </c>
      <c r="I62" s="204" t="s">
        <v>3332</v>
      </c>
      <c r="J62" s="204" t="s">
        <v>4857</v>
      </c>
      <c r="K62" s="204"/>
      <c r="L62" s="204"/>
      <c r="M62" s="295" t="s">
        <v>50</v>
      </c>
      <c r="N62" s="295" t="s">
        <v>50</v>
      </c>
      <c r="O62" s="204"/>
      <c r="P62" s="216" t="s">
        <v>1801</v>
      </c>
      <c r="Q62" s="404">
        <v>4000</v>
      </c>
      <c r="R62" s="216" t="s">
        <v>2566</v>
      </c>
    </row>
    <row r="63" spans="1:18" s="216" customFormat="1" ht="43.5">
      <c r="A63" s="204">
        <v>57</v>
      </c>
      <c r="B63" s="204">
        <v>59</v>
      </c>
      <c r="C63" s="294" t="s">
        <v>58</v>
      </c>
      <c r="D63" s="294" t="s">
        <v>2310</v>
      </c>
      <c r="E63" s="294" t="s">
        <v>3361</v>
      </c>
      <c r="F63" s="204" t="s">
        <v>3362</v>
      </c>
      <c r="G63" s="204" t="s">
        <v>251</v>
      </c>
      <c r="H63" s="204" t="s">
        <v>3363</v>
      </c>
      <c r="I63" s="204" t="s">
        <v>3364</v>
      </c>
      <c r="J63" s="204"/>
      <c r="K63" s="204"/>
      <c r="L63" s="204"/>
      <c r="M63" s="295" t="s">
        <v>50</v>
      </c>
      <c r="N63" s="295" t="s">
        <v>50</v>
      </c>
      <c r="O63" s="204"/>
      <c r="P63" s="225" t="s">
        <v>1801</v>
      </c>
      <c r="Q63" s="296">
        <v>4000</v>
      </c>
      <c r="R63" s="225" t="s">
        <v>4908</v>
      </c>
    </row>
    <row r="64" spans="1:18" s="365" customFormat="1" ht="43.5">
      <c r="A64" s="186">
        <v>58</v>
      </c>
      <c r="B64" s="204">
        <v>59</v>
      </c>
      <c r="C64" s="294" t="s">
        <v>54</v>
      </c>
      <c r="D64" s="294" t="s">
        <v>3376</v>
      </c>
      <c r="E64" s="294" t="s">
        <v>3377</v>
      </c>
      <c r="F64" s="204" t="s">
        <v>3362</v>
      </c>
      <c r="G64" s="204" t="s">
        <v>251</v>
      </c>
      <c r="H64" s="204" t="s">
        <v>2884</v>
      </c>
      <c r="I64" s="204" t="s">
        <v>3378</v>
      </c>
      <c r="J64" s="204"/>
      <c r="K64" s="204"/>
      <c r="L64" s="204"/>
      <c r="M64" s="295" t="s">
        <v>50</v>
      </c>
      <c r="N64" s="295" t="s">
        <v>50</v>
      </c>
      <c r="O64" s="204"/>
      <c r="P64" s="225" t="s">
        <v>1801</v>
      </c>
      <c r="Q64" s="296">
        <v>4000</v>
      </c>
      <c r="R64" s="225" t="s">
        <v>4908</v>
      </c>
    </row>
    <row r="65" spans="1:19" s="463" customFormat="1" ht="43.5">
      <c r="A65" s="159">
        <v>59</v>
      </c>
      <c r="B65" s="159">
        <v>129</v>
      </c>
      <c r="C65" s="345" t="s">
        <v>54</v>
      </c>
      <c r="D65" s="345" t="s">
        <v>5227</v>
      </c>
      <c r="E65" s="345" t="s">
        <v>5228</v>
      </c>
      <c r="F65" s="159" t="s">
        <v>4674</v>
      </c>
      <c r="G65" s="159" t="s">
        <v>360</v>
      </c>
      <c r="H65" s="159" t="s">
        <v>5229</v>
      </c>
      <c r="I65" s="159"/>
      <c r="J65" s="159" t="s">
        <v>5230</v>
      </c>
      <c r="K65" s="159"/>
      <c r="L65" s="159"/>
      <c r="M65" s="346" t="s">
        <v>50</v>
      </c>
      <c r="N65" s="346" t="s">
        <v>50</v>
      </c>
      <c r="O65" s="159"/>
      <c r="P65" s="348"/>
      <c r="Q65" s="349"/>
      <c r="R65" s="348" t="s">
        <v>5231</v>
      </c>
      <c r="S65" s="463" t="s">
        <v>5224</v>
      </c>
    </row>
    <row r="66" spans="1:19" s="365" customFormat="1" ht="43.5">
      <c r="A66" s="186">
        <v>60</v>
      </c>
      <c r="B66" s="186">
        <v>131</v>
      </c>
      <c r="C66" s="283" t="s">
        <v>58</v>
      </c>
      <c r="D66" s="283" t="s">
        <v>5233</v>
      </c>
      <c r="E66" s="283" t="s">
        <v>5234</v>
      </c>
      <c r="F66" s="186" t="s">
        <v>5232</v>
      </c>
      <c r="G66" s="186" t="s">
        <v>360</v>
      </c>
      <c r="H66" s="186" t="s">
        <v>5235</v>
      </c>
      <c r="I66" s="186" t="s">
        <v>5236</v>
      </c>
      <c r="J66" s="186" t="s">
        <v>5237</v>
      </c>
      <c r="K66" s="186"/>
      <c r="L66" s="186"/>
      <c r="M66" s="284" t="s">
        <v>50</v>
      </c>
      <c r="N66" s="284" t="s">
        <v>50</v>
      </c>
      <c r="O66" s="186"/>
      <c r="P66" s="285"/>
      <c r="Q66" s="286"/>
      <c r="R66" s="285" t="s">
        <v>5231</v>
      </c>
    </row>
    <row r="67" spans="1:19" s="216" customFormat="1">
      <c r="A67" s="204">
        <v>61</v>
      </c>
      <c r="B67" s="204">
        <v>132</v>
      </c>
      <c r="C67" s="294" t="s">
        <v>58</v>
      </c>
      <c r="D67" s="294" t="s">
        <v>4035</v>
      </c>
      <c r="E67" s="294" t="s">
        <v>5238</v>
      </c>
      <c r="F67" s="204" t="s">
        <v>3775</v>
      </c>
      <c r="G67" s="204" t="s">
        <v>360</v>
      </c>
      <c r="H67" s="204" t="s">
        <v>5239</v>
      </c>
      <c r="I67" s="204" t="s">
        <v>5240</v>
      </c>
      <c r="J67" s="204" t="s">
        <v>5241</v>
      </c>
      <c r="K67" s="204"/>
      <c r="L67" s="204"/>
      <c r="M67" s="295" t="s">
        <v>50</v>
      </c>
      <c r="N67" s="295" t="s">
        <v>50</v>
      </c>
      <c r="O67" s="204"/>
      <c r="P67" s="225" t="s">
        <v>1801</v>
      </c>
      <c r="Q67" s="296">
        <v>4000</v>
      </c>
      <c r="R67" s="225"/>
    </row>
    <row r="68" spans="1:19" s="365" customFormat="1" ht="65.25">
      <c r="A68" s="382">
        <v>62</v>
      </c>
      <c r="B68" s="610">
        <v>17</v>
      </c>
      <c r="C68" s="611" t="s">
        <v>58</v>
      </c>
      <c r="D68" s="611" t="s">
        <v>528</v>
      </c>
      <c r="E68" s="611" t="s">
        <v>3013</v>
      </c>
      <c r="F68" s="610" t="s">
        <v>332</v>
      </c>
      <c r="G68" s="610" t="s">
        <v>57</v>
      </c>
      <c r="H68" s="610" t="s">
        <v>3014</v>
      </c>
      <c r="I68" s="610" t="s">
        <v>3015</v>
      </c>
      <c r="J68" s="610" t="s">
        <v>4932</v>
      </c>
      <c r="K68" s="610"/>
      <c r="L68" s="610"/>
      <c r="M68" s="612" t="s">
        <v>50</v>
      </c>
      <c r="N68" s="612" t="s">
        <v>50</v>
      </c>
      <c r="O68" s="610"/>
      <c r="P68" s="489"/>
      <c r="Q68" s="490"/>
      <c r="R68" s="489" t="s">
        <v>4933</v>
      </c>
    </row>
    <row r="69" spans="1:19" s="365" customFormat="1">
      <c r="M69" s="366"/>
      <c r="N69" s="366"/>
      <c r="P69" s="285"/>
      <c r="Q69" s="286"/>
      <c r="R69" s="285"/>
    </row>
    <row r="70" spans="1:19" s="365" customFormat="1">
      <c r="M70" s="366"/>
      <c r="N70" s="366"/>
      <c r="P70" s="285"/>
      <c r="Q70" s="286"/>
      <c r="R70" s="285"/>
    </row>
    <row r="71" spans="1:19" s="365" customFormat="1">
      <c r="M71" s="366"/>
      <c r="N71" s="366"/>
    </row>
    <row r="72" spans="1:19" s="365" customFormat="1">
      <c r="M72" s="366"/>
      <c r="N72" s="366"/>
      <c r="Q72" s="403">
        <f>SUM(Q7:Q71)</f>
        <v>108000</v>
      </c>
    </row>
    <row r="73" spans="1:19" s="365" customFormat="1">
      <c r="M73" s="366"/>
      <c r="N73" s="366"/>
    </row>
    <row r="74" spans="1:19" s="365" customFormat="1">
      <c r="M74" s="366"/>
      <c r="N74" s="366"/>
    </row>
    <row r="75" spans="1:19" s="365" customFormat="1">
      <c r="M75" s="366"/>
      <c r="N75" s="366"/>
    </row>
    <row r="76" spans="1:19" s="365" customFormat="1">
      <c r="M76" s="366"/>
      <c r="N76" s="366"/>
    </row>
    <row r="77" spans="1:19" s="365" customFormat="1">
      <c r="M77" s="366"/>
      <c r="N77" s="366"/>
    </row>
    <row r="78" spans="1:19" s="365" customFormat="1">
      <c r="M78" s="366"/>
      <c r="N78" s="366"/>
    </row>
    <row r="79" spans="1:19" s="365" customFormat="1">
      <c r="M79" s="366"/>
      <c r="N79" s="366"/>
    </row>
    <row r="80" spans="1:19" s="365" customFormat="1">
      <c r="M80" s="366"/>
      <c r="N80" s="366"/>
    </row>
  </sheetData>
  <mergeCells count="13">
    <mergeCell ref="A1:O1"/>
    <mergeCell ref="A2:O2"/>
    <mergeCell ref="A3:O3"/>
    <mergeCell ref="I5:I6"/>
    <mergeCell ref="J5:J6"/>
    <mergeCell ref="K5:M5"/>
    <mergeCell ref="N5:O5"/>
    <mergeCell ref="A5:A6"/>
    <mergeCell ref="B5:B6"/>
    <mergeCell ref="C5:E6"/>
    <mergeCell ref="F5:F6"/>
    <mergeCell ref="G5:G6"/>
    <mergeCell ref="H5:H6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หน้าที่ &amp;P จาก &amp;N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S61"/>
  <sheetViews>
    <sheetView topLeftCell="A29" workbookViewId="0">
      <selection activeCell="O17" sqref="O17"/>
    </sheetView>
  </sheetViews>
  <sheetFormatPr defaultRowHeight="21.75"/>
  <cols>
    <col min="1" max="1" width="4.125" style="163" customWidth="1"/>
    <col min="2" max="2" width="4.625" style="163" customWidth="1"/>
    <col min="3" max="3" width="6.125" style="163" customWidth="1"/>
    <col min="4" max="4" width="9.75" style="163" customWidth="1"/>
    <col min="5" max="5" width="13" style="163" customWidth="1"/>
    <col min="6" max="6" width="14.5" style="163" customWidth="1"/>
    <col min="7" max="7" width="7.125" style="163" customWidth="1"/>
    <col min="8" max="8" width="20.25" style="163" customWidth="1"/>
    <col min="9" max="9" width="23.75" style="163" customWidth="1"/>
    <col min="10" max="10" width="10.75" style="163" customWidth="1"/>
    <col min="11" max="11" width="4.25" style="163" customWidth="1"/>
    <col min="12" max="12" width="5.375" style="163" customWidth="1"/>
    <col min="13" max="13" width="4.5" style="163" customWidth="1"/>
    <col min="14" max="14" width="4.625" style="163" customWidth="1"/>
    <col min="15" max="15" width="4.75" style="163" customWidth="1"/>
    <col min="16" max="17" width="9" style="163" customWidth="1"/>
    <col min="18" max="18" width="11" style="163" customWidth="1"/>
    <col min="19" max="16384" width="9" style="163"/>
  </cols>
  <sheetData>
    <row r="1" spans="1:18">
      <c r="A1" s="605" t="s">
        <v>3432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</row>
    <row r="2" spans="1:18">
      <c r="A2" s="605" t="s">
        <v>3438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</row>
    <row r="3" spans="1:18">
      <c r="A3" s="605" t="s">
        <v>4761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</row>
    <row r="5" spans="1:18" s="519" customFormat="1" ht="21.75" customHeight="1">
      <c r="A5" s="599" t="s">
        <v>1849</v>
      </c>
      <c r="B5" s="599" t="s">
        <v>182</v>
      </c>
      <c r="C5" s="581" t="s">
        <v>34</v>
      </c>
      <c r="D5" s="581"/>
      <c r="E5" s="581"/>
      <c r="F5" s="599" t="s">
        <v>1558</v>
      </c>
      <c r="G5" s="600" t="s">
        <v>35</v>
      </c>
      <c r="H5" s="599" t="s">
        <v>36</v>
      </c>
      <c r="I5" s="599" t="s">
        <v>1850</v>
      </c>
      <c r="J5" s="600" t="s">
        <v>1851</v>
      </c>
      <c r="K5" s="606" t="s">
        <v>38</v>
      </c>
      <c r="L5" s="607"/>
      <c r="M5" s="608"/>
      <c r="N5" s="602" t="s">
        <v>1852</v>
      </c>
      <c r="O5" s="602"/>
    </row>
    <row r="6" spans="1:18" s="379" customFormat="1" ht="45" customHeight="1">
      <c r="A6" s="599"/>
      <c r="B6" s="599"/>
      <c r="C6" s="584"/>
      <c r="D6" s="584"/>
      <c r="E6" s="584"/>
      <c r="F6" s="599"/>
      <c r="G6" s="600"/>
      <c r="H6" s="599"/>
      <c r="I6" s="599"/>
      <c r="J6" s="600"/>
      <c r="K6" s="377" t="s">
        <v>39</v>
      </c>
      <c r="L6" s="378" t="s">
        <v>1853</v>
      </c>
      <c r="M6" s="377" t="s">
        <v>41</v>
      </c>
      <c r="N6" s="377" t="s">
        <v>43</v>
      </c>
      <c r="O6" s="377" t="s">
        <v>44</v>
      </c>
    </row>
    <row r="7" spans="1:18" s="285" customFormat="1" ht="24" customHeight="1">
      <c r="A7" s="290">
        <v>1</v>
      </c>
      <c r="B7" s="204">
        <v>62</v>
      </c>
      <c r="C7" s="294" t="s">
        <v>45</v>
      </c>
      <c r="D7" s="294" t="s">
        <v>320</v>
      </c>
      <c r="E7" s="294" t="s">
        <v>3423</v>
      </c>
      <c r="F7" s="204" t="s">
        <v>3414</v>
      </c>
      <c r="G7" s="204" t="s">
        <v>251</v>
      </c>
      <c r="H7" s="204" t="s">
        <v>3424</v>
      </c>
      <c r="I7" s="204"/>
      <c r="J7" s="204" t="s">
        <v>4836</v>
      </c>
      <c r="K7" s="204"/>
      <c r="L7" s="204"/>
      <c r="M7" s="295" t="s">
        <v>50</v>
      </c>
      <c r="N7" s="295" t="s">
        <v>50</v>
      </c>
      <c r="O7" s="204"/>
      <c r="P7" s="225" t="s">
        <v>1801</v>
      </c>
      <c r="Q7" s="296">
        <v>4000</v>
      </c>
      <c r="R7" s="285" t="s">
        <v>5056</v>
      </c>
    </row>
    <row r="8" spans="1:18" s="285" customFormat="1" ht="43.5">
      <c r="A8" s="186">
        <v>2</v>
      </c>
      <c r="B8" s="204">
        <v>71</v>
      </c>
      <c r="C8" s="294" t="s">
        <v>45</v>
      </c>
      <c r="D8" s="294" t="s">
        <v>1775</v>
      </c>
      <c r="E8" s="294" t="s">
        <v>3463</v>
      </c>
      <c r="F8" s="204" t="s">
        <v>3460</v>
      </c>
      <c r="G8" s="204" t="s">
        <v>251</v>
      </c>
      <c r="H8" s="204" t="s">
        <v>3464</v>
      </c>
      <c r="I8" s="204" t="s">
        <v>3465</v>
      </c>
      <c r="J8" s="204" t="s">
        <v>3466</v>
      </c>
      <c r="K8" s="204"/>
      <c r="L8" s="295"/>
      <c r="M8" s="211" t="s">
        <v>50</v>
      </c>
      <c r="N8" s="295" t="s">
        <v>50</v>
      </c>
      <c r="O8" s="204"/>
      <c r="P8" s="225" t="s">
        <v>1801</v>
      </c>
      <c r="Q8" s="296">
        <v>4000</v>
      </c>
      <c r="R8" s="285" t="s">
        <v>5057</v>
      </c>
    </row>
    <row r="9" spans="1:18" s="285" customFormat="1" ht="43.5">
      <c r="A9" s="186">
        <v>3</v>
      </c>
      <c r="B9" s="204">
        <v>71</v>
      </c>
      <c r="C9" s="294" t="s">
        <v>45</v>
      </c>
      <c r="D9" s="294" t="s">
        <v>2184</v>
      </c>
      <c r="E9" s="294" t="s">
        <v>3467</v>
      </c>
      <c r="F9" s="204" t="s">
        <v>3460</v>
      </c>
      <c r="G9" s="204" t="s">
        <v>251</v>
      </c>
      <c r="H9" s="204" t="s">
        <v>3468</v>
      </c>
      <c r="I9" s="204" t="s">
        <v>3469</v>
      </c>
      <c r="J9" s="204" t="s">
        <v>3470</v>
      </c>
      <c r="K9" s="204"/>
      <c r="L9" s="295"/>
      <c r="M9" s="211" t="s">
        <v>50</v>
      </c>
      <c r="N9" s="295" t="s">
        <v>50</v>
      </c>
      <c r="O9" s="204"/>
      <c r="P9" s="225" t="s">
        <v>1801</v>
      </c>
      <c r="Q9" s="296">
        <v>4000</v>
      </c>
      <c r="R9" s="285" t="s">
        <v>5058</v>
      </c>
    </row>
    <row r="10" spans="1:18" s="285" customFormat="1" ht="42.75" customHeight="1">
      <c r="A10" s="186">
        <v>4</v>
      </c>
      <c r="B10" s="204">
        <v>13</v>
      </c>
      <c r="C10" s="294" t="s">
        <v>58</v>
      </c>
      <c r="D10" s="294" t="s">
        <v>258</v>
      </c>
      <c r="E10" s="294" t="s">
        <v>259</v>
      </c>
      <c r="F10" s="204" t="s">
        <v>250</v>
      </c>
      <c r="G10" s="204" t="s">
        <v>251</v>
      </c>
      <c r="H10" s="204" t="s">
        <v>260</v>
      </c>
      <c r="I10" s="204" t="s">
        <v>261</v>
      </c>
      <c r="J10" s="204" t="s">
        <v>3894</v>
      </c>
      <c r="K10" s="204"/>
      <c r="L10" s="295" t="s">
        <v>50</v>
      </c>
      <c r="M10" s="204"/>
      <c r="N10" s="295" t="s">
        <v>50</v>
      </c>
      <c r="O10" s="204"/>
      <c r="P10" s="225" t="s">
        <v>1803</v>
      </c>
      <c r="Q10" s="296">
        <v>4000</v>
      </c>
      <c r="R10" s="285" t="s">
        <v>5059</v>
      </c>
    </row>
    <row r="11" spans="1:18" s="285" customFormat="1" ht="27" customHeight="1">
      <c r="A11" s="186">
        <v>5</v>
      </c>
      <c r="B11" s="204">
        <v>81</v>
      </c>
      <c r="C11" s="294" t="s">
        <v>45</v>
      </c>
      <c r="D11" s="294" t="s">
        <v>4680</v>
      </c>
      <c r="E11" s="294" t="s">
        <v>4681</v>
      </c>
      <c r="F11" s="204" t="s">
        <v>3460</v>
      </c>
      <c r="G11" s="204" t="s">
        <v>251</v>
      </c>
      <c r="H11" s="204" t="s">
        <v>4682</v>
      </c>
      <c r="I11" s="204"/>
      <c r="J11" s="204" t="s">
        <v>4683</v>
      </c>
      <c r="K11" s="204"/>
      <c r="L11" s="295"/>
      <c r="M11" s="211" t="s">
        <v>50</v>
      </c>
      <c r="N11" s="295" t="s">
        <v>50</v>
      </c>
      <c r="O11" s="204"/>
      <c r="P11" s="225" t="s">
        <v>1801</v>
      </c>
      <c r="Q11" s="296">
        <v>4000</v>
      </c>
      <c r="R11" s="285" t="s">
        <v>3581</v>
      </c>
    </row>
    <row r="12" spans="1:18" s="285" customFormat="1" ht="43.5" customHeight="1">
      <c r="A12" s="186">
        <v>6</v>
      </c>
      <c r="B12" s="204">
        <v>101</v>
      </c>
      <c r="C12" s="294" t="s">
        <v>58</v>
      </c>
      <c r="D12" s="294" t="s">
        <v>4726</v>
      </c>
      <c r="E12" s="294" t="s">
        <v>4727</v>
      </c>
      <c r="F12" s="204" t="s">
        <v>4570</v>
      </c>
      <c r="G12" s="204" t="s">
        <v>360</v>
      </c>
      <c r="H12" s="204" t="s">
        <v>4728</v>
      </c>
      <c r="I12" s="204" t="s">
        <v>4729</v>
      </c>
      <c r="J12" s="204" t="s">
        <v>4730</v>
      </c>
      <c r="K12" s="204"/>
      <c r="L12" s="204"/>
      <c r="M12" s="211" t="s">
        <v>50</v>
      </c>
      <c r="N12" s="295" t="s">
        <v>50</v>
      </c>
      <c r="O12" s="204"/>
      <c r="P12" s="225" t="s">
        <v>1801</v>
      </c>
      <c r="Q12" s="296">
        <v>4000</v>
      </c>
      <c r="R12" s="285" t="s">
        <v>5060</v>
      </c>
    </row>
    <row r="13" spans="1:18" s="285" customFormat="1" ht="41.25" customHeight="1">
      <c r="A13" s="186">
        <v>7</v>
      </c>
      <c r="B13" s="204">
        <v>101</v>
      </c>
      <c r="C13" s="294" t="s">
        <v>45</v>
      </c>
      <c r="D13" s="294" t="s">
        <v>4731</v>
      </c>
      <c r="E13" s="294" t="s">
        <v>4732</v>
      </c>
      <c r="F13" s="204" t="s">
        <v>4570</v>
      </c>
      <c r="G13" s="204" t="s">
        <v>360</v>
      </c>
      <c r="H13" s="204" t="s">
        <v>4728</v>
      </c>
      <c r="I13" s="204" t="s">
        <v>4733</v>
      </c>
      <c r="J13" s="204" t="s">
        <v>4734</v>
      </c>
      <c r="K13" s="204"/>
      <c r="L13" s="211" t="s">
        <v>50</v>
      </c>
      <c r="M13" s="211"/>
      <c r="N13" s="295" t="s">
        <v>50</v>
      </c>
      <c r="O13" s="204"/>
      <c r="P13" s="225" t="s">
        <v>1801</v>
      </c>
      <c r="Q13" s="296">
        <v>4000</v>
      </c>
      <c r="R13" s="285" t="s">
        <v>3762</v>
      </c>
    </row>
    <row r="14" spans="1:18" s="285" customFormat="1" ht="42.75" customHeight="1">
      <c r="A14" s="186">
        <v>8</v>
      </c>
      <c r="B14" s="204">
        <v>105</v>
      </c>
      <c r="C14" s="294" t="s">
        <v>54</v>
      </c>
      <c r="D14" s="294" t="s">
        <v>4743</v>
      </c>
      <c r="E14" s="294" t="s">
        <v>4744</v>
      </c>
      <c r="F14" s="204" t="s">
        <v>3436</v>
      </c>
      <c r="G14" s="204" t="s">
        <v>360</v>
      </c>
      <c r="H14" s="204" t="s">
        <v>4472</v>
      </c>
      <c r="I14" s="204" t="s">
        <v>4745</v>
      </c>
      <c r="J14" s="204" t="s">
        <v>5009</v>
      </c>
      <c r="K14" s="204"/>
      <c r="L14" s="204"/>
      <c r="M14" s="211" t="s">
        <v>50</v>
      </c>
      <c r="N14" s="295" t="s">
        <v>50</v>
      </c>
      <c r="O14" s="204"/>
      <c r="P14" s="225" t="s">
        <v>1801</v>
      </c>
      <c r="Q14" s="296">
        <v>4000</v>
      </c>
      <c r="R14" s="285" t="s">
        <v>4046</v>
      </c>
    </row>
    <row r="15" spans="1:18" s="285" customFormat="1" ht="43.5">
      <c r="A15" s="186">
        <v>9</v>
      </c>
      <c r="B15" s="204">
        <v>105</v>
      </c>
      <c r="C15" s="294" t="s">
        <v>54</v>
      </c>
      <c r="D15" s="294" t="s">
        <v>5008</v>
      </c>
      <c r="E15" s="294" t="s">
        <v>4747</v>
      </c>
      <c r="F15" s="204" t="s">
        <v>3436</v>
      </c>
      <c r="G15" s="204" t="s">
        <v>360</v>
      </c>
      <c r="H15" s="204" t="s">
        <v>4472</v>
      </c>
      <c r="I15" s="204" t="s">
        <v>4748</v>
      </c>
      <c r="J15" s="204" t="s">
        <v>4746</v>
      </c>
      <c r="K15" s="204"/>
      <c r="L15" s="204"/>
      <c r="M15" s="211" t="s">
        <v>50</v>
      </c>
      <c r="N15" s="295" t="s">
        <v>50</v>
      </c>
      <c r="O15" s="204"/>
      <c r="P15" s="225" t="s">
        <v>1801</v>
      </c>
      <c r="Q15" s="296">
        <v>4000</v>
      </c>
      <c r="R15" s="285" t="s">
        <v>4047</v>
      </c>
    </row>
    <row r="16" spans="1:18" s="285" customFormat="1" ht="43.5">
      <c r="A16" s="186">
        <v>10</v>
      </c>
      <c r="B16" s="204">
        <v>119</v>
      </c>
      <c r="C16" s="294" t="s">
        <v>45</v>
      </c>
      <c r="D16" s="294" t="s">
        <v>4784</v>
      </c>
      <c r="E16" s="294" t="s">
        <v>4785</v>
      </c>
      <c r="F16" s="204" t="s">
        <v>3321</v>
      </c>
      <c r="G16" s="204" t="s">
        <v>251</v>
      </c>
      <c r="H16" s="204" t="s">
        <v>4786</v>
      </c>
      <c r="I16" s="204" t="s">
        <v>4787</v>
      </c>
      <c r="J16" s="204" t="s">
        <v>4788</v>
      </c>
      <c r="K16" s="204"/>
      <c r="L16" s="204"/>
      <c r="M16" s="211" t="s">
        <v>50</v>
      </c>
      <c r="N16" s="295" t="s">
        <v>50</v>
      </c>
      <c r="O16" s="204"/>
      <c r="P16" s="225" t="s">
        <v>1801</v>
      </c>
      <c r="Q16" s="296">
        <v>4000</v>
      </c>
      <c r="R16" s="285" t="s">
        <v>5061</v>
      </c>
    </row>
    <row r="17" spans="1:19" s="285" customFormat="1" ht="43.5">
      <c r="A17" s="186">
        <v>11</v>
      </c>
      <c r="B17" s="204">
        <v>119</v>
      </c>
      <c r="C17" s="294" t="s">
        <v>45</v>
      </c>
      <c r="D17" s="294" t="s">
        <v>4789</v>
      </c>
      <c r="E17" s="294" t="s">
        <v>4790</v>
      </c>
      <c r="F17" s="204" t="s">
        <v>3321</v>
      </c>
      <c r="G17" s="204" t="s">
        <v>251</v>
      </c>
      <c r="H17" s="204" t="s">
        <v>4791</v>
      </c>
      <c r="I17" s="204" t="s">
        <v>4792</v>
      </c>
      <c r="J17" s="204" t="s">
        <v>4793</v>
      </c>
      <c r="K17" s="204"/>
      <c r="L17" s="204"/>
      <c r="M17" s="211" t="s">
        <v>50</v>
      </c>
      <c r="N17" s="295" t="s">
        <v>50</v>
      </c>
      <c r="O17" s="204"/>
      <c r="P17" s="225" t="s">
        <v>1801</v>
      </c>
      <c r="Q17" s="296">
        <v>4000</v>
      </c>
      <c r="R17" s="285" t="s">
        <v>5062</v>
      </c>
    </row>
    <row r="18" spans="1:19" s="285" customFormat="1" ht="43.5">
      <c r="A18" s="186">
        <v>12</v>
      </c>
      <c r="B18" s="204">
        <v>120</v>
      </c>
      <c r="C18" s="294" t="s">
        <v>58</v>
      </c>
      <c r="D18" s="294" t="s">
        <v>4794</v>
      </c>
      <c r="E18" s="294" t="s">
        <v>4795</v>
      </c>
      <c r="F18" s="204" t="s">
        <v>3128</v>
      </c>
      <c r="G18" s="204" t="s">
        <v>251</v>
      </c>
      <c r="H18" s="204" t="s">
        <v>4796</v>
      </c>
      <c r="I18" s="204" t="s">
        <v>4797</v>
      </c>
      <c r="J18" s="204" t="s">
        <v>4798</v>
      </c>
      <c r="K18" s="204"/>
      <c r="L18" s="211" t="s">
        <v>50</v>
      </c>
      <c r="M18" s="211"/>
      <c r="N18" s="295" t="s">
        <v>50</v>
      </c>
      <c r="O18" s="204"/>
      <c r="P18" s="225" t="s">
        <v>1801</v>
      </c>
      <c r="Q18" s="296">
        <v>4000</v>
      </c>
      <c r="R18" s="285" t="s">
        <v>5063</v>
      </c>
    </row>
    <row r="19" spans="1:19" s="285" customFormat="1" ht="65.25">
      <c r="A19" s="186">
        <v>13</v>
      </c>
      <c r="B19" s="204">
        <v>123</v>
      </c>
      <c r="C19" s="294" t="s">
        <v>58</v>
      </c>
      <c r="D19" s="294" t="s">
        <v>4806</v>
      </c>
      <c r="E19" s="294" t="s">
        <v>4807</v>
      </c>
      <c r="F19" s="204" t="s">
        <v>3340</v>
      </c>
      <c r="G19" s="204" t="s">
        <v>251</v>
      </c>
      <c r="H19" s="204" t="s">
        <v>4808</v>
      </c>
      <c r="I19" s="204"/>
      <c r="J19" s="204" t="s">
        <v>4809</v>
      </c>
      <c r="K19" s="204"/>
      <c r="L19" s="204"/>
      <c r="M19" s="211" t="s">
        <v>50</v>
      </c>
      <c r="N19" s="295" t="s">
        <v>50</v>
      </c>
      <c r="O19" s="204"/>
      <c r="P19" s="225" t="s">
        <v>1801</v>
      </c>
      <c r="Q19" s="296">
        <v>4000</v>
      </c>
      <c r="R19" s="225" t="s">
        <v>5064</v>
      </c>
    </row>
    <row r="20" spans="1:19" s="285" customFormat="1" ht="65.25">
      <c r="A20" s="186">
        <v>14</v>
      </c>
      <c r="B20" s="204">
        <v>123</v>
      </c>
      <c r="C20" s="294" t="s">
        <v>45</v>
      </c>
      <c r="D20" s="294" t="s">
        <v>4810</v>
      </c>
      <c r="E20" s="294" t="s">
        <v>4811</v>
      </c>
      <c r="F20" s="204" t="s">
        <v>3340</v>
      </c>
      <c r="G20" s="204" t="s">
        <v>251</v>
      </c>
      <c r="H20" s="204" t="s">
        <v>4998</v>
      </c>
      <c r="I20" s="204"/>
      <c r="J20" s="204" t="s">
        <v>4812</v>
      </c>
      <c r="K20" s="204"/>
      <c r="L20" s="204"/>
      <c r="M20" s="211" t="s">
        <v>50</v>
      </c>
      <c r="N20" s="295" t="s">
        <v>50</v>
      </c>
      <c r="O20" s="204"/>
      <c r="P20" s="225" t="s">
        <v>1803</v>
      </c>
      <c r="Q20" s="296">
        <v>4000</v>
      </c>
      <c r="R20" s="225" t="s">
        <v>5065</v>
      </c>
    </row>
    <row r="21" spans="1:19" s="285" customFormat="1" ht="43.5">
      <c r="A21" s="186">
        <v>15</v>
      </c>
      <c r="B21" s="204">
        <v>51</v>
      </c>
      <c r="C21" s="294" t="s">
        <v>45</v>
      </c>
      <c r="D21" s="294" t="s">
        <v>3330</v>
      </c>
      <c r="E21" s="294" t="s">
        <v>3331</v>
      </c>
      <c r="F21" s="204" t="s">
        <v>3321</v>
      </c>
      <c r="G21" s="204" t="s">
        <v>251</v>
      </c>
      <c r="H21" s="204" t="s">
        <v>87</v>
      </c>
      <c r="I21" s="204" t="s">
        <v>3332</v>
      </c>
      <c r="J21" s="204" t="s">
        <v>4857</v>
      </c>
      <c r="K21" s="204"/>
      <c r="L21" s="204"/>
      <c r="M21" s="295" t="s">
        <v>50</v>
      </c>
      <c r="N21" s="295" t="s">
        <v>50</v>
      </c>
      <c r="O21" s="204"/>
      <c r="P21" s="216" t="s">
        <v>1801</v>
      </c>
      <c r="Q21" s="404">
        <v>4000</v>
      </c>
      <c r="R21" s="216" t="s">
        <v>2566</v>
      </c>
      <c r="S21" s="285" t="s">
        <v>5066</v>
      </c>
    </row>
    <row r="22" spans="1:19" s="285" customFormat="1" ht="43.5">
      <c r="A22" s="186">
        <v>16</v>
      </c>
      <c r="B22" s="204">
        <v>59</v>
      </c>
      <c r="C22" s="294" t="s">
        <v>58</v>
      </c>
      <c r="D22" s="294" t="s">
        <v>2310</v>
      </c>
      <c r="E22" s="294" t="s">
        <v>3361</v>
      </c>
      <c r="F22" s="204" t="s">
        <v>3362</v>
      </c>
      <c r="G22" s="204" t="s">
        <v>251</v>
      </c>
      <c r="H22" s="204" t="s">
        <v>3363</v>
      </c>
      <c r="I22" s="204" t="s">
        <v>3364</v>
      </c>
      <c r="J22" s="204"/>
      <c r="K22" s="204"/>
      <c r="L22" s="204"/>
      <c r="M22" s="295" t="s">
        <v>50</v>
      </c>
      <c r="N22" s="295" t="s">
        <v>50</v>
      </c>
      <c r="O22" s="204"/>
      <c r="P22" s="225" t="s">
        <v>1801</v>
      </c>
      <c r="Q22" s="296">
        <v>4000</v>
      </c>
      <c r="R22" s="225" t="s">
        <v>4908</v>
      </c>
      <c r="S22" s="285" t="s">
        <v>5011</v>
      </c>
    </row>
    <row r="23" spans="1:19" s="285" customFormat="1" ht="42" customHeight="1">
      <c r="A23" s="186">
        <v>17</v>
      </c>
      <c r="B23" s="204">
        <v>59</v>
      </c>
      <c r="C23" s="294" t="s">
        <v>54</v>
      </c>
      <c r="D23" s="294" t="s">
        <v>3376</v>
      </c>
      <c r="E23" s="294" t="s">
        <v>3377</v>
      </c>
      <c r="F23" s="204" t="s">
        <v>3362</v>
      </c>
      <c r="G23" s="204" t="s">
        <v>251</v>
      </c>
      <c r="H23" s="204" t="s">
        <v>2884</v>
      </c>
      <c r="I23" s="204" t="s">
        <v>3378</v>
      </c>
      <c r="J23" s="204"/>
      <c r="K23" s="204"/>
      <c r="L23" s="204"/>
      <c r="M23" s="295" t="s">
        <v>50</v>
      </c>
      <c r="N23" s="295" t="s">
        <v>50</v>
      </c>
      <c r="O23" s="204"/>
      <c r="P23" s="225" t="s">
        <v>1801</v>
      </c>
      <c r="Q23" s="296">
        <v>4000</v>
      </c>
      <c r="R23" s="225" t="s">
        <v>4908</v>
      </c>
      <c r="S23" s="285" t="s">
        <v>3872</v>
      </c>
    </row>
    <row r="24" spans="1:19" s="285" customFormat="1" ht="42" customHeight="1">
      <c r="A24" s="186">
        <v>18</v>
      </c>
      <c r="B24" s="204">
        <v>60</v>
      </c>
      <c r="C24" s="294" t="s">
        <v>45</v>
      </c>
      <c r="D24" s="294" t="s">
        <v>3407</v>
      </c>
      <c r="E24" s="294" t="s">
        <v>3408</v>
      </c>
      <c r="F24" s="204" t="s">
        <v>3386</v>
      </c>
      <c r="G24" s="204" t="s">
        <v>251</v>
      </c>
      <c r="H24" s="204" t="s">
        <v>3409</v>
      </c>
      <c r="I24" s="204" t="s">
        <v>3410</v>
      </c>
      <c r="J24" s="204" t="s">
        <v>3411</v>
      </c>
      <c r="K24" s="204"/>
      <c r="L24" s="204"/>
      <c r="M24" s="295" t="s">
        <v>50</v>
      </c>
      <c r="N24" s="295" t="s">
        <v>50</v>
      </c>
      <c r="O24" s="204"/>
      <c r="P24" s="225" t="s">
        <v>1801</v>
      </c>
      <c r="Q24" s="296">
        <v>4000</v>
      </c>
      <c r="R24" s="285" t="s">
        <v>4835</v>
      </c>
    </row>
    <row r="25" spans="1:19" s="285" customFormat="1" ht="42" customHeight="1">
      <c r="A25" s="186">
        <v>19</v>
      </c>
      <c r="B25" s="204">
        <v>80</v>
      </c>
      <c r="C25" s="294" t="s">
        <v>45</v>
      </c>
      <c r="D25" s="294" t="s">
        <v>4531</v>
      </c>
      <c r="E25" s="294" t="s">
        <v>4676</v>
      </c>
      <c r="F25" s="204" t="s">
        <v>3510</v>
      </c>
      <c r="G25" s="204" t="s">
        <v>251</v>
      </c>
      <c r="H25" s="204" t="s">
        <v>4677</v>
      </c>
      <c r="I25" s="204" t="s">
        <v>4678</v>
      </c>
      <c r="J25" s="204" t="s">
        <v>4679</v>
      </c>
      <c r="K25" s="204"/>
      <c r="L25" s="295" t="s">
        <v>50</v>
      </c>
      <c r="M25" s="204"/>
      <c r="N25" s="295" t="s">
        <v>50</v>
      </c>
      <c r="O25" s="204"/>
      <c r="P25" s="225" t="s">
        <v>1801</v>
      </c>
      <c r="Q25" s="296">
        <v>4000</v>
      </c>
      <c r="R25" s="285" t="s">
        <v>5084</v>
      </c>
    </row>
    <row r="26" spans="1:19" s="285" customFormat="1" ht="42" customHeight="1">
      <c r="A26" s="186">
        <v>20</v>
      </c>
      <c r="B26" s="204">
        <v>89</v>
      </c>
      <c r="C26" s="294" t="s">
        <v>58</v>
      </c>
      <c r="D26" s="294" t="s">
        <v>4698</v>
      </c>
      <c r="E26" s="294" t="s">
        <v>2177</v>
      </c>
      <c r="F26" s="204" t="s">
        <v>3414</v>
      </c>
      <c r="G26" s="204" t="s">
        <v>251</v>
      </c>
      <c r="H26" s="204" t="s">
        <v>4699</v>
      </c>
      <c r="I26" s="204" t="s">
        <v>4700</v>
      </c>
      <c r="J26" s="204" t="s">
        <v>4701</v>
      </c>
      <c r="K26" s="204"/>
      <c r="L26" s="204"/>
      <c r="M26" s="211" t="s">
        <v>50</v>
      </c>
      <c r="N26" s="295" t="s">
        <v>50</v>
      </c>
      <c r="O26" s="204"/>
      <c r="P26" s="225" t="s">
        <v>1801</v>
      </c>
      <c r="Q26" s="296">
        <v>4000</v>
      </c>
      <c r="R26" s="225" t="s">
        <v>5083</v>
      </c>
    </row>
    <row r="27" spans="1:19" s="285" customFormat="1" ht="42" customHeight="1">
      <c r="A27" s="186">
        <v>21</v>
      </c>
      <c r="B27" s="204">
        <v>110</v>
      </c>
      <c r="C27" s="294" t="s">
        <v>58</v>
      </c>
      <c r="D27" s="294" t="s">
        <v>4749</v>
      </c>
      <c r="E27" s="294" t="s">
        <v>4750</v>
      </c>
      <c r="F27" s="204" t="s">
        <v>3436</v>
      </c>
      <c r="G27" s="204" t="s">
        <v>360</v>
      </c>
      <c r="H27" s="204" t="s">
        <v>4751</v>
      </c>
      <c r="I27" s="204" t="s">
        <v>4752</v>
      </c>
      <c r="J27" s="204" t="s">
        <v>4753</v>
      </c>
      <c r="K27" s="204"/>
      <c r="L27" s="204"/>
      <c r="M27" s="211" t="s">
        <v>50</v>
      </c>
      <c r="N27" s="295" t="s">
        <v>50</v>
      </c>
      <c r="O27" s="204"/>
      <c r="P27" s="225" t="s">
        <v>1801</v>
      </c>
      <c r="Q27" s="296">
        <v>4000</v>
      </c>
      <c r="R27" s="285" t="s">
        <v>5043</v>
      </c>
    </row>
    <row r="28" spans="1:19" s="285" customFormat="1" ht="42" customHeight="1">
      <c r="A28" s="186">
        <v>22</v>
      </c>
      <c r="B28" s="204">
        <v>116</v>
      </c>
      <c r="C28" s="294" t="s">
        <v>45</v>
      </c>
      <c r="D28" s="294" t="s">
        <v>4762</v>
      </c>
      <c r="E28" s="294" t="s">
        <v>4763</v>
      </c>
      <c r="F28" s="204" t="s">
        <v>4670</v>
      </c>
      <c r="G28" s="204" t="s">
        <v>251</v>
      </c>
      <c r="H28" s="204" t="s">
        <v>4764</v>
      </c>
      <c r="I28" s="204" t="s">
        <v>4765</v>
      </c>
      <c r="J28" s="204" t="s">
        <v>4766</v>
      </c>
      <c r="K28" s="204"/>
      <c r="L28" s="204"/>
      <c r="M28" s="211" t="s">
        <v>50</v>
      </c>
      <c r="N28" s="295" t="s">
        <v>50</v>
      </c>
      <c r="O28" s="204"/>
      <c r="P28" s="225" t="s">
        <v>1801</v>
      </c>
      <c r="Q28" s="296">
        <v>4000</v>
      </c>
      <c r="R28" s="285" t="s">
        <v>5219</v>
      </c>
    </row>
    <row r="29" spans="1:19" s="285" customFormat="1" ht="42" customHeight="1">
      <c r="A29" s="186">
        <v>23</v>
      </c>
      <c r="B29" s="204">
        <v>60</v>
      </c>
      <c r="C29" s="294" t="s">
        <v>45</v>
      </c>
      <c r="D29" s="294" t="s">
        <v>3402</v>
      </c>
      <c r="E29" s="294" t="s">
        <v>3403</v>
      </c>
      <c r="F29" s="204" t="s">
        <v>3386</v>
      </c>
      <c r="G29" s="204" t="s">
        <v>251</v>
      </c>
      <c r="H29" s="204" t="s">
        <v>3404</v>
      </c>
      <c r="I29" s="204" t="s">
        <v>3405</v>
      </c>
      <c r="J29" s="204" t="s">
        <v>3406</v>
      </c>
      <c r="K29" s="204"/>
      <c r="L29" s="204"/>
      <c r="M29" s="295" t="s">
        <v>50</v>
      </c>
      <c r="N29" s="295" t="s">
        <v>50</v>
      </c>
      <c r="O29" s="204"/>
      <c r="P29" s="225" t="s">
        <v>1801</v>
      </c>
      <c r="Q29" s="296">
        <v>4000</v>
      </c>
      <c r="R29" s="225" t="s">
        <v>3749</v>
      </c>
    </row>
    <row r="30" spans="1:19" s="285" customFormat="1" ht="42" customHeight="1">
      <c r="A30" s="186">
        <v>24</v>
      </c>
      <c r="B30" s="204">
        <v>117</v>
      </c>
      <c r="C30" s="294" t="s">
        <v>45</v>
      </c>
      <c r="D30" s="294" t="s">
        <v>4774</v>
      </c>
      <c r="E30" s="294" t="s">
        <v>4775</v>
      </c>
      <c r="F30" s="204" t="s">
        <v>3510</v>
      </c>
      <c r="G30" s="204" t="s">
        <v>251</v>
      </c>
      <c r="H30" s="204" t="s">
        <v>4776</v>
      </c>
      <c r="I30" s="204" t="s">
        <v>4777</v>
      </c>
      <c r="J30" s="204" t="s">
        <v>4778</v>
      </c>
      <c r="K30" s="204"/>
      <c r="L30" s="204"/>
      <c r="M30" s="211" t="s">
        <v>50</v>
      </c>
      <c r="N30" s="295" t="s">
        <v>50</v>
      </c>
      <c r="O30" s="204"/>
      <c r="P30" s="225" t="s">
        <v>1801</v>
      </c>
      <c r="Q30" s="296">
        <v>4000</v>
      </c>
      <c r="R30" s="225" t="s">
        <v>5220</v>
      </c>
    </row>
    <row r="31" spans="1:19" s="285" customFormat="1" ht="42" customHeight="1">
      <c r="A31" s="186">
        <v>25</v>
      </c>
      <c r="B31" s="204">
        <v>101</v>
      </c>
      <c r="C31" s="294" t="s">
        <v>45</v>
      </c>
      <c r="D31" s="294" t="s">
        <v>4722</v>
      </c>
      <c r="E31" s="294" t="s">
        <v>715</v>
      </c>
      <c r="F31" s="204" t="s">
        <v>4570</v>
      </c>
      <c r="G31" s="204" t="s">
        <v>360</v>
      </c>
      <c r="H31" s="204" t="s">
        <v>4723</v>
      </c>
      <c r="I31" s="204" t="s">
        <v>4724</v>
      </c>
      <c r="J31" s="204" t="s">
        <v>4725</v>
      </c>
      <c r="K31" s="204"/>
      <c r="L31" s="204"/>
      <c r="M31" s="211" t="s">
        <v>50</v>
      </c>
      <c r="N31" s="295" t="s">
        <v>50</v>
      </c>
      <c r="O31" s="204"/>
      <c r="P31" s="225" t="s">
        <v>1801</v>
      </c>
      <c r="Q31" s="296">
        <v>4000</v>
      </c>
      <c r="R31" s="225" t="s">
        <v>5222</v>
      </c>
    </row>
    <row r="32" spans="1:19" s="285" customFormat="1" ht="42" customHeight="1">
      <c r="A32" s="186">
        <v>26</v>
      </c>
      <c r="B32" s="204">
        <v>117</v>
      </c>
      <c r="C32" s="294" t="s">
        <v>45</v>
      </c>
      <c r="D32" s="294" t="s">
        <v>4779</v>
      </c>
      <c r="E32" s="294" t="s">
        <v>4780</v>
      </c>
      <c r="F32" s="204" t="s">
        <v>3510</v>
      </c>
      <c r="G32" s="204" t="s">
        <v>251</v>
      </c>
      <c r="H32" s="204" t="s">
        <v>4781</v>
      </c>
      <c r="I32" s="204" t="s">
        <v>4782</v>
      </c>
      <c r="J32" s="204"/>
      <c r="K32" s="204"/>
      <c r="L32" s="204"/>
      <c r="M32" s="211" t="s">
        <v>50</v>
      </c>
      <c r="N32" s="295" t="s">
        <v>50</v>
      </c>
      <c r="O32" s="204"/>
      <c r="P32" s="225" t="s">
        <v>1801</v>
      </c>
      <c r="Q32" s="296">
        <v>4000</v>
      </c>
      <c r="R32" s="225" t="s">
        <v>5242</v>
      </c>
    </row>
    <row r="33" spans="1:19" s="285" customFormat="1" ht="27" customHeight="1">
      <c r="A33" s="186">
        <v>27</v>
      </c>
      <c r="B33" s="204">
        <v>132</v>
      </c>
      <c r="C33" s="294" t="s">
        <v>58</v>
      </c>
      <c r="D33" s="294" t="s">
        <v>4035</v>
      </c>
      <c r="E33" s="294" t="s">
        <v>5238</v>
      </c>
      <c r="F33" s="204" t="s">
        <v>3775</v>
      </c>
      <c r="G33" s="204" t="s">
        <v>360</v>
      </c>
      <c r="H33" s="204" t="s">
        <v>5239</v>
      </c>
      <c r="I33" s="204" t="s">
        <v>5240</v>
      </c>
      <c r="J33" s="204" t="s">
        <v>5241</v>
      </c>
      <c r="K33" s="204"/>
      <c r="L33" s="204"/>
      <c r="M33" s="295" t="s">
        <v>50</v>
      </c>
      <c r="N33" s="295" t="s">
        <v>50</v>
      </c>
      <c r="O33" s="204"/>
      <c r="P33" s="225" t="s">
        <v>1801</v>
      </c>
      <c r="Q33" s="296">
        <v>4000</v>
      </c>
      <c r="R33" s="225"/>
    </row>
    <row r="34" spans="1:19" s="285" customFormat="1">
      <c r="A34" s="186">
        <v>28</v>
      </c>
      <c r="B34" s="486">
        <v>60</v>
      </c>
      <c r="C34" s="487" t="s">
        <v>45</v>
      </c>
      <c r="D34" s="487" t="s">
        <v>3390</v>
      </c>
      <c r="E34" s="487" t="s">
        <v>3391</v>
      </c>
      <c r="F34" s="486" t="s">
        <v>3386</v>
      </c>
      <c r="G34" s="486" t="s">
        <v>251</v>
      </c>
      <c r="H34" s="486" t="s">
        <v>3392</v>
      </c>
      <c r="I34" s="486"/>
      <c r="J34" s="486" t="s">
        <v>3393</v>
      </c>
      <c r="K34" s="486"/>
      <c r="L34" s="486"/>
      <c r="M34" s="488" t="s">
        <v>50</v>
      </c>
      <c r="N34" s="488" t="s">
        <v>50</v>
      </c>
      <c r="O34" s="486"/>
      <c r="P34" s="489" t="s">
        <v>5055</v>
      </c>
      <c r="Q34" s="286"/>
    </row>
    <row r="35" spans="1:19" s="285" customFormat="1" ht="43.5">
      <c r="A35" s="186">
        <v>29</v>
      </c>
      <c r="B35" s="486">
        <v>60</v>
      </c>
      <c r="C35" s="487" t="s">
        <v>45</v>
      </c>
      <c r="D35" s="487" t="s">
        <v>362</v>
      </c>
      <c r="E35" s="487" t="s">
        <v>3394</v>
      </c>
      <c r="F35" s="486" t="s">
        <v>3386</v>
      </c>
      <c r="G35" s="486" t="s">
        <v>251</v>
      </c>
      <c r="H35" s="486" t="s">
        <v>3395</v>
      </c>
      <c r="I35" s="486" t="s">
        <v>3396</v>
      </c>
      <c r="J35" s="486" t="s">
        <v>3397</v>
      </c>
      <c r="K35" s="486"/>
      <c r="L35" s="486"/>
      <c r="M35" s="488" t="s">
        <v>50</v>
      </c>
      <c r="N35" s="488" t="s">
        <v>50</v>
      </c>
      <c r="O35" s="486"/>
      <c r="P35" s="489" t="s">
        <v>5055</v>
      </c>
      <c r="Q35" s="286"/>
    </row>
    <row r="36" spans="1:19" s="285" customFormat="1" ht="43.5">
      <c r="A36" s="186">
        <v>30</v>
      </c>
      <c r="B36" s="486">
        <v>87</v>
      </c>
      <c r="C36" s="487" t="s">
        <v>45</v>
      </c>
      <c r="D36" s="487" t="s">
        <v>488</v>
      </c>
      <c r="E36" s="487" t="s">
        <v>2637</v>
      </c>
      <c r="F36" s="486" t="s">
        <v>4207</v>
      </c>
      <c r="G36" s="486" t="s">
        <v>251</v>
      </c>
      <c r="H36" s="486" t="s">
        <v>1404</v>
      </c>
      <c r="I36" s="486" t="s">
        <v>4693</v>
      </c>
      <c r="J36" s="486" t="s">
        <v>4694</v>
      </c>
      <c r="K36" s="486"/>
      <c r="L36" s="523" t="s">
        <v>50</v>
      </c>
      <c r="M36" s="523"/>
      <c r="N36" s="488" t="s">
        <v>50</v>
      </c>
      <c r="O36" s="486"/>
      <c r="P36" s="489" t="s">
        <v>5078</v>
      </c>
      <c r="Q36" s="286"/>
    </row>
    <row r="37" spans="1:19" s="285" customFormat="1" ht="65.25">
      <c r="A37" s="186">
        <v>31</v>
      </c>
      <c r="B37" s="486">
        <v>90</v>
      </c>
      <c r="C37" s="487" t="s">
        <v>45</v>
      </c>
      <c r="D37" s="487" t="s">
        <v>4010</v>
      </c>
      <c r="E37" s="487" t="s">
        <v>4702</v>
      </c>
      <c r="F37" s="486" t="s">
        <v>4671</v>
      </c>
      <c r="G37" s="486" t="s">
        <v>251</v>
      </c>
      <c r="H37" s="486" t="s">
        <v>4703</v>
      </c>
      <c r="I37" s="486" t="s">
        <v>4704</v>
      </c>
      <c r="J37" s="486" t="s">
        <v>4705</v>
      </c>
      <c r="K37" s="486"/>
      <c r="L37" s="523" t="s">
        <v>50</v>
      </c>
      <c r="M37" s="523"/>
      <c r="N37" s="488" t="s">
        <v>50</v>
      </c>
      <c r="O37" s="486"/>
      <c r="P37" s="489" t="s">
        <v>5078</v>
      </c>
      <c r="Q37" s="286"/>
    </row>
    <row r="38" spans="1:19" s="285" customFormat="1" ht="43.5">
      <c r="A38" s="186">
        <v>32</v>
      </c>
      <c r="B38" s="486">
        <v>87</v>
      </c>
      <c r="C38" s="487" t="s">
        <v>58</v>
      </c>
      <c r="D38" s="487" t="s">
        <v>222</v>
      </c>
      <c r="E38" s="487" t="s">
        <v>2318</v>
      </c>
      <c r="F38" s="486" t="s">
        <v>4207</v>
      </c>
      <c r="G38" s="486" t="s">
        <v>251</v>
      </c>
      <c r="H38" s="486" t="s">
        <v>4690</v>
      </c>
      <c r="I38" s="486" t="s">
        <v>4691</v>
      </c>
      <c r="J38" s="486" t="s">
        <v>4692</v>
      </c>
      <c r="K38" s="486"/>
      <c r="L38" s="486"/>
      <c r="M38" s="523" t="s">
        <v>50</v>
      </c>
      <c r="N38" s="488" t="s">
        <v>50</v>
      </c>
      <c r="O38" s="486"/>
      <c r="P38" s="489" t="s">
        <v>5078</v>
      </c>
      <c r="Q38" s="286"/>
    </row>
    <row r="39" spans="1:19" s="348" customFormat="1" ht="43.5">
      <c r="A39" s="159"/>
      <c r="B39" s="159">
        <v>50</v>
      </c>
      <c r="C39" s="345" t="s">
        <v>54</v>
      </c>
      <c r="D39" s="345" t="s">
        <v>3313</v>
      </c>
      <c r="E39" s="345" t="s">
        <v>3314</v>
      </c>
      <c r="F39" s="159" t="s">
        <v>3315</v>
      </c>
      <c r="G39" s="159" t="s">
        <v>360</v>
      </c>
      <c r="H39" s="159" t="s">
        <v>3316</v>
      </c>
      <c r="I39" s="159" t="s">
        <v>3317</v>
      </c>
      <c r="J39" s="159" t="s">
        <v>3318</v>
      </c>
      <c r="K39" s="159"/>
      <c r="L39" s="159"/>
      <c r="M39" s="346" t="s">
        <v>50</v>
      </c>
      <c r="N39" s="346" t="s">
        <v>50</v>
      </c>
      <c r="O39" s="159"/>
      <c r="P39" s="348" t="s">
        <v>3798</v>
      </c>
      <c r="Q39" s="349"/>
      <c r="R39" s="348" t="s">
        <v>5226</v>
      </c>
    </row>
    <row r="40" spans="1:19" s="285" customFormat="1" ht="43.5">
      <c r="A40" s="186">
        <v>33</v>
      </c>
      <c r="B40" s="159">
        <v>43</v>
      </c>
      <c r="C40" s="345" t="s">
        <v>58</v>
      </c>
      <c r="D40" s="345" t="s">
        <v>3290</v>
      </c>
      <c r="E40" s="345" t="s">
        <v>353</v>
      </c>
      <c r="F40" s="159" t="s">
        <v>893</v>
      </c>
      <c r="G40" s="159" t="s">
        <v>251</v>
      </c>
      <c r="H40" s="159" t="s">
        <v>3291</v>
      </c>
      <c r="I40" s="159" t="s">
        <v>3292</v>
      </c>
      <c r="J40" s="159" t="s">
        <v>3293</v>
      </c>
      <c r="K40" s="159"/>
      <c r="L40" s="159"/>
      <c r="M40" s="346" t="s">
        <v>50</v>
      </c>
      <c r="N40" s="346" t="s">
        <v>50</v>
      </c>
      <c r="O40" s="159"/>
      <c r="P40" s="348"/>
      <c r="Q40" s="349"/>
      <c r="R40" s="348" t="s">
        <v>5225</v>
      </c>
    </row>
    <row r="41" spans="1:19" s="285" customFormat="1" ht="43.5">
      <c r="A41" s="186">
        <v>34</v>
      </c>
      <c r="B41" s="486">
        <v>85</v>
      </c>
      <c r="C41" s="487" t="s">
        <v>45</v>
      </c>
      <c r="D41" s="487" t="s">
        <v>4685</v>
      </c>
      <c r="E41" s="487" t="s">
        <v>4686</v>
      </c>
      <c r="F41" s="486" t="s">
        <v>3436</v>
      </c>
      <c r="G41" s="486" t="s">
        <v>360</v>
      </c>
      <c r="H41" s="486" t="s">
        <v>4687</v>
      </c>
      <c r="I41" s="486" t="s">
        <v>4688</v>
      </c>
      <c r="J41" s="486" t="s">
        <v>4689</v>
      </c>
      <c r="K41" s="486"/>
      <c r="L41" s="486"/>
      <c r="M41" s="523" t="s">
        <v>50</v>
      </c>
      <c r="N41" s="488" t="s">
        <v>50</v>
      </c>
      <c r="O41" s="486"/>
      <c r="P41" s="489" t="s">
        <v>5078</v>
      </c>
      <c r="Q41" s="286"/>
    </row>
    <row r="42" spans="1:19" s="285" customFormat="1" ht="43.5">
      <c r="A42" s="186">
        <v>35</v>
      </c>
      <c r="B42" s="486">
        <v>89</v>
      </c>
      <c r="C42" s="487" t="s">
        <v>45</v>
      </c>
      <c r="D42" s="487" t="s">
        <v>680</v>
      </c>
      <c r="E42" s="487" t="s">
        <v>2933</v>
      </c>
      <c r="F42" s="486" t="s">
        <v>3414</v>
      </c>
      <c r="G42" s="486" t="s">
        <v>251</v>
      </c>
      <c r="H42" s="486" t="s">
        <v>4695</v>
      </c>
      <c r="I42" s="486" t="s">
        <v>4696</v>
      </c>
      <c r="J42" s="486" t="s">
        <v>4697</v>
      </c>
      <c r="K42" s="486"/>
      <c r="L42" s="486"/>
      <c r="M42" s="523" t="s">
        <v>50</v>
      </c>
      <c r="N42" s="488" t="s">
        <v>50</v>
      </c>
      <c r="O42" s="486"/>
      <c r="P42" s="489" t="s">
        <v>5078</v>
      </c>
      <c r="Q42" s="286"/>
    </row>
    <row r="43" spans="1:19" s="285" customFormat="1">
      <c r="A43" s="186">
        <v>36</v>
      </c>
      <c r="B43" s="186"/>
      <c r="C43" s="283"/>
      <c r="D43" s="283"/>
      <c r="E43" s="283"/>
      <c r="F43" s="186"/>
      <c r="G43" s="186"/>
      <c r="H43" s="186"/>
      <c r="I43" s="186"/>
      <c r="J43" s="186"/>
      <c r="K43" s="186"/>
      <c r="L43" s="186"/>
      <c r="M43" s="187"/>
      <c r="N43" s="284"/>
      <c r="O43" s="186"/>
      <c r="Q43" s="286"/>
    </row>
    <row r="44" spans="1:19" s="285" customFormat="1">
      <c r="A44" s="186">
        <v>37</v>
      </c>
      <c r="B44" s="186"/>
      <c r="C44" s="283"/>
      <c r="D44" s="283"/>
      <c r="E44" s="283"/>
      <c r="F44" s="186"/>
      <c r="G44" s="186"/>
      <c r="H44" s="186"/>
      <c r="I44" s="186"/>
      <c r="J44" s="186"/>
      <c r="K44" s="186"/>
      <c r="L44" s="186"/>
      <c r="M44" s="187"/>
      <c r="N44" s="284"/>
      <c r="O44" s="186"/>
      <c r="Q44" s="286"/>
    </row>
    <row r="45" spans="1:19" s="285" customFormat="1">
      <c r="A45" s="186">
        <v>38</v>
      </c>
      <c r="B45" s="186"/>
      <c r="C45" s="283"/>
      <c r="D45" s="283"/>
      <c r="E45" s="283"/>
      <c r="F45" s="186"/>
      <c r="G45" s="186"/>
      <c r="H45" s="186"/>
      <c r="I45" s="186"/>
      <c r="J45" s="186"/>
      <c r="K45" s="186"/>
      <c r="L45" s="186"/>
      <c r="M45" s="187"/>
      <c r="N45" s="284"/>
      <c r="O45" s="186"/>
      <c r="Q45" s="286"/>
    </row>
    <row r="46" spans="1:19" s="285" customFormat="1">
      <c r="A46" s="186">
        <v>39</v>
      </c>
      <c r="B46" s="186"/>
      <c r="C46" s="283"/>
      <c r="D46" s="283"/>
      <c r="E46" s="283"/>
      <c r="F46" s="186"/>
      <c r="G46" s="186"/>
      <c r="H46" s="186"/>
      <c r="I46" s="186"/>
      <c r="J46" s="186"/>
      <c r="K46" s="186"/>
      <c r="L46" s="186"/>
      <c r="M46" s="187"/>
      <c r="N46" s="284"/>
      <c r="O46" s="186"/>
      <c r="Q46" s="286"/>
    </row>
    <row r="47" spans="1:19" s="365" customFormat="1">
      <c r="A47" s="186">
        <v>40</v>
      </c>
      <c r="B47" s="186"/>
      <c r="C47" s="283"/>
      <c r="D47" s="283"/>
      <c r="E47" s="283"/>
      <c r="F47" s="186"/>
      <c r="G47" s="186"/>
      <c r="H47" s="186"/>
      <c r="I47" s="186"/>
      <c r="J47" s="186"/>
      <c r="K47" s="186"/>
      <c r="L47" s="186"/>
      <c r="M47" s="284"/>
      <c r="N47" s="284"/>
      <c r="O47" s="186"/>
      <c r="P47" s="285"/>
      <c r="Q47" s="286"/>
      <c r="R47" s="285"/>
    </row>
    <row r="48" spans="1:19" s="365" customFormat="1" ht="65.25">
      <c r="A48" s="152">
        <v>41</v>
      </c>
      <c r="B48" s="152"/>
      <c r="C48" s="382" t="s">
        <v>45</v>
      </c>
      <c r="D48" s="382" t="s">
        <v>1103</v>
      </c>
      <c r="E48" s="382" t="s">
        <v>5074</v>
      </c>
      <c r="F48" s="152" t="s">
        <v>3362</v>
      </c>
      <c r="G48" s="152" t="s">
        <v>251</v>
      </c>
      <c r="H48" s="152" t="s">
        <v>5075</v>
      </c>
      <c r="I48" s="152"/>
      <c r="J48" s="152" t="s">
        <v>5076</v>
      </c>
      <c r="K48" s="152"/>
      <c r="L48" s="152"/>
      <c r="M48" s="335"/>
      <c r="N48" s="335"/>
      <c r="O48" s="152"/>
      <c r="P48" s="285"/>
      <c r="Q48" s="286"/>
      <c r="R48" s="285" t="s">
        <v>5077</v>
      </c>
      <c r="S48" s="365" t="s">
        <v>5082</v>
      </c>
    </row>
    <row r="49" spans="13:18" s="365" customFormat="1">
      <c r="M49" s="366"/>
      <c r="N49" s="366"/>
      <c r="P49" s="285"/>
      <c r="Q49" s="286"/>
      <c r="R49" s="285"/>
    </row>
    <row r="50" spans="13:18" s="365" customFormat="1">
      <c r="M50" s="366"/>
      <c r="N50" s="366"/>
      <c r="P50" s="285"/>
      <c r="Q50" s="286"/>
      <c r="R50" s="285"/>
    </row>
    <row r="51" spans="13:18" s="365" customFormat="1">
      <c r="M51" s="366"/>
      <c r="N51" s="366"/>
      <c r="P51" s="285"/>
      <c r="Q51" s="286"/>
      <c r="R51" s="285"/>
    </row>
    <row r="52" spans="13:18" s="365" customFormat="1">
      <c r="M52" s="366"/>
      <c r="N52" s="366"/>
    </row>
    <row r="53" spans="13:18" s="365" customFormat="1">
      <c r="M53" s="366"/>
      <c r="N53" s="366"/>
      <c r="Q53" s="403">
        <f>SUM(Q7:Q52)</f>
        <v>108000</v>
      </c>
    </row>
    <row r="54" spans="13:18" s="365" customFormat="1">
      <c r="M54" s="366"/>
      <c r="N54" s="366"/>
    </row>
    <row r="55" spans="13:18" s="365" customFormat="1">
      <c r="M55" s="366"/>
      <c r="N55" s="366"/>
    </row>
    <row r="56" spans="13:18" s="365" customFormat="1">
      <c r="M56" s="366"/>
      <c r="N56" s="366"/>
    </row>
    <row r="57" spans="13:18" s="365" customFormat="1">
      <c r="M57" s="366"/>
      <c r="N57" s="366"/>
    </row>
    <row r="58" spans="13:18" s="365" customFormat="1">
      <c r="M58" s="366"/>
      <c r="N58" s="366"/>
    </row>
    <row r="59" spans="13:18" s="365" customFormat="1">
      <c r="M59" s="366"/>
      <c r="N59" s="366"/>
    </row>
    <row r="60" spans="13:18" s="365" customFormat="1">
      <c r="M60" s="366"/>
      <c r="N60" s="366"/>
    </row>
    <row r="61" spans="13:18" s="365" customFormat="1">
      <c r="M61" s="366"/>
      <c r="N61" s="366"/>
    </row>
  </sheetData>
  <mergeCells count="13">
    <mergeCell ref="J5:J6"/>
    <mergeCell ref="K5:M5"/>
    <mergeCell ref="N5:O5"/>
    <mergeCell ref="A1:O1"/>
    <mergeCell ref="A2:O2"/>
    <mergeCell ref="A3:O3"/>
    <mergeCell ref="A5:A6"/>
    <mergeCell ref="B5:B6"/>
    <mergeCell ref="C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"/>
  <sheetViews>
    <sheetView workbookViewId="0">
      <selection activeCell="J5" sqref="J5"/>
    </sheetView>
  </sheetViews>
  <sheetFormatPr defaultRowHeight="21.75"/>
  <cols>
    <col min="1" max="2" width="6.125" style="1" customWidth="1"/>
    <col min="3" max="3" width="7.75" style="1" customWidth="1"/>
    <col min="4" max="4" width="11.375" style="1" customWidth="1"/>
    <col min="5" max="5" width="8.5" style="1" customWidth="1"/>
    <col min="6" max="6" width="9.875" style="1" customWidth="1"/>
    <col min="7" max="7" width="27.125" style="1" customWidth="1"/>
    <col min="8" max="8" width="12.125" style="1" customWidth="1"/>
    <col min="9" max="9" width="8.625" style="1" customWidth="1"/>
    <col min="10" max="10" width="10.375" style="1" customWidth="1"/>
    <col min="11" max="11" width="8.5" style="1" customWidth="1"/>
    <col min="12" max="12" width="9.625" style="1" customWidth="1"/>
    <col min="13" max="13" width="8.5" style="1" customWidth="1"/>
    <col min="14" max="14" width="7.625" style="1" customWidth="1"/>
    <col min="15" max="15" width="7.75" style="1" customWidth="1"/>
    <col min="16" max="16384" width="9" style="1"/>
  </cols>
  <sheetData>
    <row r="1" spans="1:15" s="2" customFormat="1" ht="21">
      <c r="A1" s="551" t="s">
        <v>32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</row>
    <row r="2" spans="1:15" s="2" customFormat="1" ht="21">
      <c r="A2" s="551" t="s">
        <v>8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</row>
    <row r="4" spans="1:15" s="37" customFormat="1" ht="20.25" customHeight="1">
      <c r="A4" s="564" t="s">
        <v>33</v>
      </c>
      <c r="B4" s="562" t="s">
        <v>34</v>
      </c>
      <c r="C4" s="562"/>
      <c r="D4" s="562"/>
      <c r="E4" s="562" t="s">
        <v>35</v>
      </c>
      <c r="F4" s="562" t="s">
        <v>36</v>
      </c>
      <c r="G4" s="562" t="s">
        <v>888</v>
      </c>
      <c r="H4" s="562" t="s">
        <v>123</v>
      </c>
      <c r="I4" s="538" t="s">
        <v>38</v>
      </c>
      <c r="J4" s="538"/>
      <c r="K4" s="538"/>
      <c r="L4" s="538" t="s">
        <v>42</v>
      </c>
      <c r="M4" s="538"/>
      <c r="N4" s="566" t="s">
        <v>793</v>
      </c>
      <c r="O4" s="567"/>
    </row>
    <row r="5" spans="1:15" s="37" customFormat="1" ht="62.25" customHeight="1">
      <c r="A5" s="565"/>
      <c r="B5" s="563"/>
      <c r="C5" s="563"/>
      <c r="D5" s="563"/>
      <c r="E5" s="563"/>
      <c r="F5" s="563"/>
      <c r="G5" s="563"/>
      <c r="H5" s="563"/>
      <c r="I5" s="38" t="s">
        <v>39</v>
      </c>
      <c r="J5" s="38" t="s">
        <v>40</v>
      </c>
      <c r="K5" s="38" t="s">
        <v>41</v>
      </c>
      <c r="L5" s="38" t="s">
        <v>43</v>
      </c>
      <c r="M5" s="38" t="s">
        <v>44</v>
      </c>
      <c r="N5" s="36" t="s">
        <v>794</v>
      </c>
      <c r="O5" s="36" t="s">
        <v>795</v>
      </c>
    </row>
    <row r="6" spans="1:15" ht="45" customHeight="1">
      <c r="A6" s="13">
        <v>1</v>
      </c>
      <c r="B6" s="13" t="s">
        <v>58</v>
      </c>
      <c r="C6" s="13" t="s">
        <v>889</v>
      </c>
      <c r="D6" s="13" t="s">
        <v>890</v>
      </c>
      <c r="E6" s="13" t="s">
        <v>57</v>
      </c>
      <c r="F6" s="13" t="s">
        <v>891</v>
      </c>
      <c r="G6" s="12" t="s">
        <v>892</v>
      </c>
      <c r="H6" s="12"/>
      <c r="I6" s="14"/>
      <c r="J6" s="14"/>
      <c r="K6" s="14" t="s">
        <v>50</v>
      </c>
      <c r="L6" s="14" t="s">
        <v>50</v>
      </c>
      <c r="M6" s="14"/>
      <c r="N6" s="13"/>
      <c r="O6" s="13">
        <v>2</v>
      </c>
    </row>
  </sheetData>
  <mergeCells count="11">
    <mergeCell ref="H4:H5"/>
    <mergeCell ref="N4:O4"/>
    <mergeCell ref="A1:M1"/>
    <mergeCell ref="A2:M2"/>
    <mergeCell ref="A4:A5"/>
    <mergeCell ref="B4:D5"/>
    <mergeCell ref="E4:E5"/>
    <mergeCell ref="F4:F5"/>
    <mergeCell ref="G4:G5"/>
    <mergeCell ref="I4:K4"/>
    <mergeCell ref="L4:M4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0" orientation="landscape" verticalDpi="0" r:id="rId1"/>
  <headerFooter>
    <oddFooter>หน้าที่ &amp;P จาก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S70"/>
  <sheetViews>
    <sheetView topLeftCell="A13" workbookViewId="0">
      <selection activeCell="O17" sqref="O17"/>
    </sheetView>
  </sheetViews>
  <sheetFormatPr defaultRowHeight="21.75"/>
  <cols>
    <col min="1" max="1" width="4.375" style="46" customWidth="1"/>
    <col min="2" max="2" width="4.25" style="46" customWidth="1"/>
    <col min="3" max="3" width="6.375" style="46" customWidth="1"/>
    <col min="4" max="5" width="9" style="46"/>
    <col min="6" max="6" width="12.375" style="46" customWidth="1"/>
    <col min="7" max="7" width="6.75" style="46" customWidth="1"/>
    <col min="8" max="8" width="19.125" style="46" customWidth="1"/>
    <col min="9" max="9" width="22.5" style="46" customWidth="1"/>
    <col min="10" max="10" width="11.125" style="46" customWidth="1"/>
    <col min="11" max="11" width="5.5" style="46" customWidth="1"/>
    <col min="12" max="12" width="6" style="46" customWidth="1"/>
    <col min="13" max="15" width="5.5" style="46" customWidth="1"/>
    <col min="16" max="16384" width="9" style="46"/>
  </cols>
  <sheetData>
    <row r="1" spans="1:19">
      <c r="A1" s="574" t="s">
        <v>3249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</row>
    <row r="2" spans="1:19">
      <c r="A2" s="574" t="s">
        <v>3429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</row>
    <row r="3" spans="1:19">
      <c r="A3" s="574" t="s">
        <v>5087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</row>
    <row r="5" spans="1:19" s="520" customFormat="1" ht="21">
      <c r="A5" s="599" t="s">
        <v>1849</v>
      </c>
      <c r="B5" s="599" t="s">
        <v>182</v>
      </c>
      <c r="C5" s="581" t="s">
        <v>34</v>
      </c>
      <c r="D5" s="581"/>
      <c r="E5" s="581"/>
      <c r="F5" s="599" t="s">
        <v>1558</v>
      </c>
      <c r="G5" s="600" t="s">
        <v>35</v>
      </c>
      <c r="H5" s="599" t="s">
        <v>36</v>
      </c>
      <c r="I5" s="599" t="s">
        <v>1850</v>
      </c>
      <c r="J5" s="600" t="s">
        <v>1851</v>
      </c>
      <c r="K5" s="602" t="s">
        <v>38</v>
      </c>
      <c r="L5" s="602"/>
      <c r="M5" s="602"/>
      <c r="N5" s="602" t="s">
        <v>1852</v>
      </c>
      <c r="O5" s="602"/>
    </row>
    <row r="6" spans="1:19" s="379" customFormat="1" ht="93.75">
      <c r="A6" s="599"/>
      <c r="B6" s="599"/>
      <c r="C6" s="584"/>
      <c r="D6" s="584"/>
      <c r="E6" s="584"/>
      <c r="F6" s="599"/>
      <c r="G6" s="600"/>
      <c r="H6" s="599"/>
      <c r="I6" s="599"/>
      <c r="J6" s="600"/>
      <c r="K6" s="468" t="s">
        <v>39</v>
      </c>
      <c r="L6" s="468" t="s">
        <v>1853</v>
      </c>
      <c r="M6" s="468" t="s">
        <v>41</v>
      </c>
      <c r="N6" s="468" t="s">
        <v>43</v>
      </c>
      <c r="O6" s="469" t="s">
        <v>44</v>
      </c>
    </row>
    <row r="7" spans="1:19" s="225" customFormat="1" ht="43.5">
      <c r="A7" s="204">
        <v>1</v>
      </c>
      <c r="B7" s="204">
        <v>23</v>
      </c>
      <c r="C7" s="294" t="s">
        <v>58</v>
      </c>
      <c r="D7" s="294" t="s">
        <v>2068</v>
      </c>
      <c r="E7" s="294" t="s">
        <v>2069</v>
      </c>
      <c r="F7" s="204" t="s">
        <v>3460</v>
      </c>
      <c r="G7" s="204" t="s">
        <v>57</v>
      </c>
      <c r="H7" s="204" t="s">
        <v>2070</v>
      </c>
      <c r="I7" s="204" t="s">
        <v>2071</v>
      </c>
      <c r="J7" s="204" t="s">
        <v>3854</v>
      </c>
      <c r="K7" s="204"/>
      <c r="L7" s="204"/>
      <c r="M7" s="295" t="s">
        <v>50</v>
      </c>
      <c r="N7" s="204"/>
      <c r="O7" s="295" t="s">
        <v>50</v>
      </c>
      <c r="P7" s="225" t="s">
        <v>1801</v>
      </c>
      <c r="Q7" s="296">
        <v>5000</v>
      </c>
    </row>
    <row r="8" spans="1:19" s="225" customFormat="1" ht="43.5">
      <c r="A8" s="204">
        <v>2</v>
      </c>
      <c r="B8" s="204">
        <v>23</v>
      </c>
      <c r="C8" s="294" t="s">
        <v>58</v>
      </c>
      <c r="D8" s="294" t="s">
        <v>1392</v>
      </c>
      <c r="E8" s="294" t="s">
        <v>2072</v>
      </c>
      <c r="F8" s="204" t="s">
        <v>3460</v>
      </c>
      <c r="G8" s="204" t="s">
        <v>57</v>
      </c>
      <c r="H8" s="204" t="s">
        <v>2073</v>
      </c>
      <c r="I8" s="204" t="s">
        <v>2074</v>
      </c>
      <c r="J8" s="204" t="s">
        <v>2075</v>
      </c>
      <c r="K8" s="204"/>
      <c r="L8" s="204"/>
      <c r="M8" s="295" t="s">
        <v>50</v>
      </c>
      <c r="N8" s="204"/>
      <c r="O8" s="295" t="s">
        <v>50</v>
      </c>
      <c r="P8" s="225" t="s">
        <v>1801</v>
      </c>
      <c r="Q8" s="296">
        <v>5000</v>
      </c>
    </row>
    <row r="9" spans="1:19" s="225" customFormat="1" ht="43.5">
      <c r="A9" s="204">
        <v>3</v>
      </c>
      <c r="B9" s="204">
        <v>23</v>
      </c>
      <c r="C9" s="294" t="s">
        <v>54</v>
      </c>
      <c r="D9" s="294" t="s">
        <v>2105</v>
      </c>
      <c r="E9" s="294" t="s">
        <v>2106</v>
      </c>
      <c r="F9" s="204" t="s">
        <v>3460</v>
      </c>
      <c r="G9" s="204" t="s">
        <v>57</v>
      </c>
      <c r="H9" s="204" t="s">
        <v>2107</v>
      </c>
      <c r="I9" s="204" t="s">
        <v>2108</v>
      </c>
      <c r="J9" s="204" t="s">
        <v>2109</v>
      </c>
      <c r="K9" s="204"/>
      <c r="L9" s="204"/>
      <c r="M9" s="295" t="s">
        <v>50</v>
      </c>
      <c r="N9" s="204"/>
      <c r="O9" s="295" t="s">
        <v>50</v>
      </c>
      <c r="P9" s="225" t="s">
        <v>1801</v>
      </c>
      <c r="Q9" s="296">
        <v>5000</v>
      </c>
    </row>
    <row r="10" spans="1:19" s="225" customFormat="1" ht="43.5">
      <c r="A10" s="204">
        <v>4</v>
      </c>
      <c r="B10" s="204">
        <v>41</v>
      </c>
      <c r="C10" s="294" t="s">
        <v>58</v>
      </c>
      <c r="D10" s="294" t="s">
        <v>2198</v>
      </c>
      <c r="E10" s="294" t="s">
        <v>2199</v>
      </c>
      <c r="F10" s="204" t="s">
        <v>3436</v>
      </c>
      <c r="G10" s="204" t="s">
        <v>57</v>
      </c>
      <c r="H10" s="204" t="s">
        <v>1863</v>
      </c>
      <c r="I10" s="204" t="s">
        <v>2201</v>
      </c>
      <c r="J10" s="204" t="s">
        <v>2195</v>
      </c>
      <c r="K10" s="204"/>
      <c r="L10" s="204"/>
      <c r="M10" s="295" t="s">
        <v>50</v>
      </c>
      <c r="N10" s="204"/>
      <c r="O10" s="295" t="s">
        <v>50</v>
      </c>
      <c r="P10" s="225" t="s">
        <v>1803</v>
      </c>
      <c r="Q10" s="296">
        <v>5000</v>
      </c>
    </row>
    <row r="11" spans="1:19" s="225" customFormat="1" ht="43.5">
      <c r="A11" s="204">
        <v>5</v>
      </c>
      <c r="B11" s="204"/>
      <c r="C11" s="201" t="s">
        <v>45</v>
      </c>
      <c r="D11" s="202" t="s">
        <v>1477</v>
      </c>
      <c r="E11" s="221" t="s">
        <v>1478</v>
      </c>
      <c r="F11" s="204" t="s">
        <v>5088</v>
      </c>
      <c r="G11" s="200" t="s">
        <v>57</v>
      </c>
      <c r="H11" s="200" t="s">
        <v>1480</v>
      </c>
      <c r="I11" s="204" t="s">
        <v>1481</v>
      </c>
      <c r="J11" s="200" t="s">
        <v>1482</v>
      </c>
      <c r="K11" s="200"/>
      <c r="L11" s="211"/>
      <c r="M11" s="211" t="s">
        <v>50</v>
      </c>
      <c r="N11" s="211"/>
      <c r="O11" s="211" t="s">
        <v>50</v>
      </c>
      <c r="P11" s="206" t="s">
        <v>1801</v>
      </c>
      <c r="Q11" s="207">
        <v>5000</v>
      </c>
      <c r="R11" s="206" t="s">
        <v>1846</v>
      </c>
    </row>
    <row r="12" spans="1:19" s="225" customFormat="1" ht="43.5">
      <c r="A12" s="204">
        <v>6</v>
      </c>
      <c r="B12" s="204"/>
      <c r="C12" s="202" t="s">
        <v>45</v>
      </c>
      <c r="D12" s="202" t="s">
        <v>1231</v>
      </c>
      <c r="E12" s="202" t="s">
        <v>1232</v>
      </c>
      <c r="F12" s="204" t="s">
        <v>3436</v>
      </c>
      <c r="G12" s="200" t="s">
        <v>57</v>
      </c>
      <c r="H12" s="204" t="s">
        <v>1189</v>
      </c>
      <c r="I12" s="204" t="s">
        <v>1233</v>
      </c>
      <c r="J12" s="204" t="s">
        <v>3532</v>
      </c>
      <c r="K12" s="200"/>
      <c r="L12" s="211"/>
      <c r="M12" s="211" t="s">
        <v>50</v>
      </c>
      <c r="N12" s="211"/>
      <c r="O12" s="211" t="s">
        <v>50</v>
      </c>
      <c r="P12" s="206" t="s">
        <v>1801</v>
      </c>
      <c r="Q12" s="207">
        <v>5000</v>
      </c>
    </row>
    <row r="13" spans="1:19" s="225" customFormat="1" ht="43.5">
      <c r="A13" s="204">
        <v>7</v>
      </c>
      <c r="B13" s="204"/>
      <c r="C13" s="201" t="s">
        <v>58</v>
      </c>
      <c r="D13" s="202" t="s">
        <v>1106</v>
      </c>
      <c r="E13" s="203" t="s">
        <v>1107</v>
      </c>
      <c r="F13" s="204" t="s">
        <v>3414</v>
      </c>
      <c r="G13" s="200" t="s">
        <v>57</v>
      </c>
      <c r="H13" s="204" t="s">
        <v>298</v>
      </c>
      <c r="I13" s="204" t="s">
        <v>1108</v>
      </c>
      <c r="J13" s="200" t="s">
        <v>1109</v>
      </c>
      <c r="K13" s="211"/>
      <c r="L13" s="200"/>
      <c r="M13" s="211" t="s">
        <v>50</v>
      </c>
      <c r="N13" s="211"/>
      <c r="O13" s="211" t="s">
        <v>50</v>
      </c>
      <c r="P13" s="398" t="s">
        <v>1801</v>
      </c>
      <c r="Q13" s="399">
        <v>5000</v>
      </c>
      <c r="R13" s="313" t="s">
        <v>1818</v>
      </c>
    </row>
    <row r="14" spans="1:19" s="225" customFormat="1" ht="43.5">
      <c r="A14" s="204">
        <v>8</v>
      </c>
      <c r="B14" s="204">
        <v>29</v>
      </c>
      <c r="C14" s="297" t="s">
        <v>58</v>
      </c>
      <c r="D14" s="294" t="s">
        <v>1155</v>
      </c>
      <c r="E14" s="294" t="s">
        <v>1156</v>
      </c>
      <c r="F14" s="204" t="s">
        <v>3348</v>
      </c>
      <c r="G14" s="204" t="s">
        <v>57</v>
      </c>
      <c r="H14" s="204" t="s">
        <v>1152</v>
      </c>
      <c r="I14" s="204" t="s">
        <v>1157</v>
      </c>
      <c r="J14" s="204" t="s">
        <v>1158</v>
      </c>
      <c r="K14" s="204"/>
      <c r="L14" s="295"/>
      <c r="M14" s="295" t="s">
        <v>50</v>
      </c>
      <c r="N14" s="295"/>
      <c r="O14" s="295" t="s">
        <v>50</v>
      </c>
      <c r="P14" s="225" t="s">
        <v>1801</v>
      </c>
      <c r="Q14" s="296">
        <v>5000</v>
      </c>
      <c r="S14" s="225" t="s">
        <v>1846</v>
      </c>
    </row>
    <row r="15" spans="1:19" s="225" customFormat="1" ht="43.5">
      <c r="A15" s="204">
        <v>9</v>
      </c>
      <c r="B15" s="204"/>
      <c r="C15" s="201" t="s">
        <v>45</v>
      </c>
      <c r="D15" s="202" t="s">
        <v>1234</v>
      </c>
      <c r="E15" s="203" t="s">
        <v>1235</v>
      </c>
      <c r="F15" s="204" t="s">
        <v>3315</v>
      </c>
      <c r="G15" s="200" t="s">
        <v>57</v>
      </c>
      <c r="H15" s="200" t="s">
        <v>429</v>
      </c>
      <c r="I15" s="204" t="s">
        <v>1238</v>
      </c>
      <c r="J15" s="200" t="s">
        <v>1236</v>
      </c>
      <c r="K15" s="200"/>
      <c r="L15" s="200"/>
      <c r="M15" s="200"/>
      <c r="N15" s="200"/>
      <c r="O15" s="200"/>
      <c r="P15" s="206" t="s">
        <v>1801</v>
      </c>
      <c r="Q15" s="207">
        <v>5000</v>
      </c>
      <c r="R15" s="206"/>
      <c r="S15" s="206" t="s">
        <v>1846</v>
      </c>
    </row>
    <row r="16" spans="1:19" s="225" customFormat="1" ht="43.5">
      <c r="A16" s="204">
        <v>10</v>
      </c>
      <c r="B16" s="204"/>
      <c r="C16" s="201" t="s">
        <v>58</v>
      </c>
      <c r="D16" s="202" t="s">
        <v>1237</v>
      </c>
      <c r="E16" s="203" t="s">
        <v>1235</v>
      </c>
      <c r="F16" s="204" t="s">
        <v>3315</v>
      </c>
      <c r="G16" s="200" t="s">
        <v>57</v>
      </c>
      <c r="H16" s="204" t="s">
        <v>429</v>
      </c>
      <c r="I16" s="204" t="s">
        <v>1238</v>
      </c>
      <c r="J16" s="200" t="s">
        <v>1239</v>
      </c>
      <c r="K16" s="200"/>
      <c r="L16" s="200"/>
      <c r="M16" s="200"/>
      <c r="N16" s="200"/>
      <c r="O16" s="200"/>
      <c r="P16" s="206" t="s">
        <v>1801</v>
      </c>
      <c r="Q16" s="207">
        <v>5000</v>
      </c>
      <c r="R16" s="206"/>
      <c r="S16" s="206" t="s">
        <v>1846</v>
      </c>
    </row>
    <row r="17" spans="1:18" s="225" customFormat="1" ht="43.5">
      <c r="A17" s="204">
        <v>11</v>
      </c>
      <c r="B17" s="204">
        <v>105</v>
      </c>
      <c r="C17" s="294" t="s">
        <v>54</v>
      </c>
      <c r="D17" s="294" t="s">
        <v>2644</v>
      </c>
      <c r="E17" s="294" t="s">
        <v>2645</v>
      </c>
      <c r="F17" s="204" t="s">
        <v>3436</v>
      </c>
      <c r="G17" s="204" t="s">
        <v>57</v>
      </c>
      <c r="H17" s="204" t="s">
        <v>480</v>
      </c>
      <c r="I17" s="204" t="s">
        <v>5215</v>
      </c>
      <c r="J17" s="204" t="s">
        <v>2646</v>
      </c>
      <c r="K17" s="204"/>
      <c r="L17" s="204"/>
      <c r="M17" s="295"/>
      <c r="N17" s="204"/>
      <c r="O17" s="295"/>
      <c r="P17" s="225" t="s">
        <v>1803</v>
      </c>
      <c r="Q17" s="296">
        <v>5000</v>
      </c>
    </row>
    <row r="18" spans="1:18" s="225" customFormat="1" ht="43.5">
      <c r="A18" s="204">
        <v>12</v>
      </c>
      <c r="B18" s="204">
        <v>105</v>
      </c>
      <c r="C18" s="202" t="s">
        <v>58</v>
      </c>
      <c r="D18" s="202" t="s">
        <v>3434</v>
      </c>
      <c r="E18" s="203" t="s">
        <v>3435</v>
      </c>
      <c r="F18" s="204" t="s">
        <v>3436</v>
      </c>
      <c r="G18" s="200" t="s">
        <v>57</v>
      </c>
      <c r="H18" s="204" t="s">
        <v>480</v>
      </c>
      <c r="I18" s="204" t="s">
        <v>5216</v>
      </c>
      <c r="J18" s="202" t="s">
        <v>3437</v>
      </c>
      <c r="K18" s="204"/>
      <c r="L18" s="204"/>
      <c r="M18" s="295"/>
      <c r="N18" s="204"/>
      <c r="O18" s="295"/>
      <c r="P18" s="225" t="s">
        <v>1801</v>
      </c>
      <c r="Q18" s="296">
        <v>5000</v>
      </c>
    </row>
    <row r="19" spans="1:18" s="285" customFormat="1" ht="43.5">
      <c r="A19" s="186">
        <v>13</v>
      </c>
      <c r="B19" s="186">
        <v>29</v>
      </c>
      <c r="C19" s="208" t="s">
        <v>45</v>
      </c>
      <c r="D19" s="157" t="s">
        <v>51</v>
      </c>
      <c r="E19" s="158" t="s">
        <v>1147</v>
      </c>
      <c r="F19" s="159" t="s">
        <v>3348</v>
      </c>
      <c r="G19" s="156" t="s">
        <v>57</v>
      </c>
      <c r="H19" s="156" t="s">
        <v>501</v>
      </c>
      <c r="I19" s="159" t="s">
        <v>1148</v>
      </c>
      <c r="J19" s="159" t="s">
        <v>1149</v>
      </c>
      <c r="K19" s="156"/>
      <c r="L19" s="160"/>
      <c r="M19" s="160" t="s">
        <v>50</v>
      </c>
      <c r="N19" s="160"/>
      <c r="O19" s="160" t="s">
        <v>50</v>
      </c>
      <c r="Q19" s="286"/>
      <c r="R19" s="285" t="s">
        <v>1820</v>
      </c>
    </row>
    <row r="20" spans="1:18" s="285" customFormat="1" ht="43.5">
      <c r="A20" s="186">
        <v>14</v>
      </c>
      <c r="B20" s="60">
        <v>23</v>
      </c>
      <c r="C20" s="208" t="s">
        <v>58</v>
      </c>
      <c r="D20" s="157" t="s">
        <v>1041</v>
      </c>
      <c r="E20" s="158" t="s">
        <v>1548</v>
      </c>
      <c r="F20" s="159" t="s">
        <v>367</v>
      </c>
      <c r="G20" s="156" t="s">
        <v>57</v>
      </c>
      <c r="H20" s="156" t="s">
        <v>1511</v>
      </c>
      <c r="I20" s="159" t="s">
        <v>1549</v>
      </c>
      <c r="J20" s="156" t="s">
        <v>1550</v>
      </c>
      <c r="K20" s="276"/>
      <c r="L20" s="160"/>
      <c r="M20" s="160" t="s">
        <v>50</v>
      </c>
      <c r="N20" s="160"/>
      <c r="O20" s="160" t="s">
        <v>50</v>
      </c>
      <c r="P20" s="364"/>
      <c r="Q20" s="395"/>
      <c r="R20" s="364" t="s">
        <v>1846</v>
      </c>
    </row>
    <row r="21" spans="1:18" s="285" customFormat="1" ht="43.5">
      <c r="A21" s="186">
        <v>15</v>
      </c>
      <c r="B21" s="186">
        <v>41</v>
      </c>
      <c r="C21" s="283" t="s">
        <v>54</v>
      </c>
      <c r="D21" s="283" t="s">
        <v>3277</v>
      </c>
      <c r="E21" s="283" t="s">
        <v>5089</v>
      </c>
      <c r="F21" s="186" t="s">
        <v>3436</v>
      </c>
      <c r="G21" s="186" t="s">
        <v>57</v>
      </c>
      <c r="H21" s="186" t="s">
        <v>1868</v>
      </c>
      <c r="I21" s="186" t="s">
        <v>5090</v>
      </c>
      <c r="J21" s="186" t="s">
        <v>5091</v>
      </c>
      <c r="K21" s="186"/>
      <c r="L21" s="186"/>
      <c r="M21" s="160" t="s">
        <v>50</v>
      </c>
      <c r="N21" s="160"/>
      <c r="O21" s="160" t="s">
        <v>50</v>
      </c>
      <c r="Q21" s="286"/>
    </row>
    <row r="22" spans="1:18" s="285" customFormat="1" ht="43.5">
      <c r="A22" s="186">
        <v>16</v>
      </c>
      <c r="B22" s="186">
        <v>41</v>
      </c>
      <c r="C22" s="283" t="s">
        <v>58</v>
      </c>
      <c r="D22" s="283" t="s">
        <v>5092</v>
      </c>
      <c r="E22" s="283" t="s">
        <v>5093</v>
      </c>
      <c r="F22" s="186" t="s">
        <v>3436</v>
      </c>
      <c r="G22" s="186" t="s">
        <v>57</v>
      </c>
      <c r="H22" s="186" t="s">
        <v>1868</v>
      </c>
      <c r="I22" s="186" t="s">
        <v>5094</v>
      </c>
      <c r="J22" s="186" t="s">
        <v>3262</v>
      </c>
      <c r="K22" s="186"/>
      <c r="L22" s="186"/>
      <c r="M22" s="160" t="s">
        <v>50</v>
      </c>
      <c r="N22" s="160"/>
      <c r="O22" s="160" t="s">
        <v>50</v>
      </c>
      <c r="Q22" s="286"/>
    </row>
    <row r="23" spans="1:18" s="285" customFormat="1" ht="43.5">
      <c r="A23" s="186">
        <v>17</v>
      </c>
      <c r="B23" s="186">
        <v>41</v>
      </c>
      <c r="C23" s="283" t="s">
        <v>58</v>
      </c>
      <c r="D23" s="283" t="s">
        <v>644</v>
      </c>
      <c r="E23" s="283" t="s">
        <v>719</v>
      </c>
      <c r="F23" s="186" t="s">
        <v>3436</v>
      </c>
      <c r="G23" s="186" t="s">
        <v>57</v>
      </c>
      <c r="H23" s="186" t="s">
        <v>1868</v>
      </c>
      <c r="I23" s="186" t="s">
        <v>5090</v>
      </c>
      <c r="J23" s="186" t="s">
        <v>5095</v>
      </c>
      <c r="K23" s="186"/>
      <c r="L23" s="186"/>
      <c r="M23" s="160" t="s">
        <v>50</v>
      </c>
      <c r="N23" s="160"/>
      <c r="O23" s="160" t="s">
        <v>50</v>
      </c>
      <c r="Q23" s="286"/>
    </row>
    <row r="24" spans="1:18" s="285" customFormat="1" ht="43.5">
      <c r="A24" s="186">
        <v>18</v>
      </c>
      <c r="B24" s="186">
        <v>41</v>
      </c>
      <c r="C24" s="283" t="s">
        <v>45</v>
      </c>
      <c r="D24" s="283" t="s">
        <v>919</v>
      </c>
      <c r="E24" s="283" t="s">
        <v>5096</v>
      </c>
      <c r="F24" s="186" t="s">
        <v>3436</v>
      </c>
      <c r="G24" s="186" t="s">
        <v>57</v>
      </c>
      <c r="H24" s="186" t="s">
        <v>1868</v>
      </c>
      <c r="I24" s="186" t="s">
        <v>5090</v>
      </c>
      <c r="J24" s="186" t="s">
        <v>5097</v>
      </c>
      <c r="K24" s="186"/>
      <c r="L24" s="186"/>
      <c r="M24" s="160" t="s">
        <v>50</v>
      </c>
      <c r="N24" s="160"/>
      <c r="O24" s="160" t="s">
        <v>50</v>
      </c>
      <c r="Q24" s="286"/>
    </row>
    <row r="25" spans="1:18" s="285" customFormat="1" ht="43.5">
      <c r="A25" s="186">
        <v>19</v>
      </c>
      <c r="B25" s="186">
        <v>41</v>
      </c>
      <c r="C25" s="283" t="s">
        <v>58</v>
      </c>
      <c r="D25" s="283" t="s">
        <v>919</v>
      </c>
      <c r="E25" s="283" t="s">
        <v>5098</v>
      </c>
      <c r="F25" s="186" t="s">
        <v>3436</v>
      </c>
      <c r="G25" s="186" t="s">
        <v>57</v>
      </c>
      <c r="H25" s="186" t="s">
        <v>1868</v>
      </c>
      <c r="I25" s="186" t="s">
        <v>5099</v>
      </c>
      <c r="J25" s="186" t="s">
        <v>3262</v>
      </c>
      <c r="K25" s="186"/>
      <c r="L25" s="186"/>
      <c r="M25" s="160" t="s">
        <v>50</v>
      </c>
      <c r="N25" s="160"/>
      <c r="O25" s="160" t="s">
        <v>50</v>
      </c>
      <c r="Q25" s="286"/>
    </row>
    <row r="26" spans="1:18" s="285" customFormat="1" ht="43.5">
      <c r="A26" s="186">
        <v>20</v>
      </c>
      <c r="B26" s="186">
        <v>41</v>
      </c>
      <c r="C26" s="283" t="s">
        <v>58</v>
      </c>
      <c r="D26" s="283" t="s">
        <v>5100</v>
      </c>
      <c r="E26" s="283" t="s">
        <v>5101</v>
      </c>
      <c r="F26" s="186" t="s">
        <v>3436</v>
      </c>
      <c r="G26" s="186" t="s">
        <v>57</v>
      </c>
      <c r="H26" s="186" t="s">
        <v>1868</v>
      </c>
      <c r="I26" s="186" t="s">
        <v>5090</v>
      </c>
      <c r="J26" s="186" t="s">
        <v>5102</v>
      </c>
      <c r="K26" s="186"/>
      <c r="L26" s="186"/>
      <c r="M26" s="160" t="s">
        <v>50</v>
      </c>
      <c r="N26" s="160"/>
      <c r="O26" s="160" t="s">
        <v>50</v>
      </c>
      <c r="Q26" s="286"/>
    </row>
    <row r="27" spans="1:18" s="285" customFormat="1" ht="43.5">
      <c r="A27" s="186">
        <v>21</v>
      </c>
      <c r="B27" s="186">
        <v>41</v>
      </c>
      <c r="C27" s="283" t="s">
        <v>58</v>
      </c>
      <c r="D27" s="283" t="s">
        <v>5103</v>
      </c>
      <c r="E27" s="283" t="s">
        <v>5104</v>
      </c>
      <c r="F27" s="186" t="s">
        <v>3436</v>
      </c>
      <c r="G27" s="186" t="s">
        <v>57</v>
      </c>
      <c r="H27" s="186" t="s">
        <v>1868</v>
      </c>
      <c r="I27" s="186" t="s">
        <v>5105</v>
      </c>
      <c r="J27" s="186" t="s">
        <v>3262</v>
      </c>
      <c r="K27" s="186"/>
      <c r="L27" s="186"/>
      <c r="M27" s="160" t="s">
        <v>50</v>
      </c>
      <c r="N27" s="160"/>
      <c r="O27" s="160" t="s">
        <v>50</v>
      </c>
      <c r="Q27" s="286"/>
    </row>
    <row r="28" spans="1:18" s="285" customFormat="1" ht="43.5">
      <c r="A28" s="186">
        <v>22</v>
      </c>
      <c r="B28" s="186">
        <v>47</v>
      </c>
      <c r="C28" s="283" t="s">
        <v>54</v>
      </c>
      <c r="D28" s="283" t="s">
        <v>5106</v>
      </c>
      <c r="E28" s="283" t="s">
        <v>5107</v>
      </c>
      <c r="F28" s="186" t="s">
        <v>4207</v>
      </c>
      <c r="G28" s="186" t="s">
        <v>57</v>
      </c>
      <c r="H28" s="186" t="s">
        <v>5108</v>
      </c>
      <c r="I28" s="186" t="s">
        <v>5109</v>
      </c>
      <c r="J28" s="186" t="s">
        <v>5110</v>
      </c>
      <c r="K28" s="186"/>
      <c r="L28" s="186"/>
      <c r="M28" s="160" t="s">
        <v>50</v>
      </c>
      <c r="N28" s="160"/>
      <c r="O28" s="160" t="s">
        <v>50</v>
      </c>
      <c r="Q28" s="286"/>
    </row>
    <row r="29" spans="1:18" s="285" customFormat="1" ht="43.5">
      <c r="A29" s="186">
        <v>23</v>
      </c>
      <c r="B29" s="186">
        <v>47</v>
      </c>
      <c r="C29" s="283" t="s">
        <v>58</v>
      </c>
      <c r="D29" s="283" t="s">
        <v>5111</v>
      </c>
      <c r="E29" s="283" t="s">
        <v>2836</v>
      </c>
      <c r="F29" s="186" t="s">
        <v>4207</v>
      </c>
      <c r="G29" s="186" t="s">
        <v>57</v>
      </c>
      <c r="H29" s="186" t="s">
        <v>5108</v>
      </c>
      <c r="I29" s="186" t="s">
        <v>5112</v>
      </c>
      <c r="J29" s="186" t="s">
        <v>5113</v>
      </c>
      <c r="K29" s="186"/>
      <c r="L29" s="186"/>
      <c r="M29" s="160" t="s">
        <v>50</v>
      </c>
      <c r="N29" s="160"/>
      <c r="O29" s="160" t="s">
        <v>50</v>
      </c>
      <c r="Q29" s="286"/>
    </row>
    <row r="30" spans="1:18" s="285" customFormat="1">
      <c r="A30" s="186">
        <v>24</v>
      </c>
      <c r="B30" s="186">
        <v>48</v>
      </c>
      <c r="C30" s="283" t="s">
        <v>58</v>
      </c>
      <c r="D30" s="283" t="s">
        <v>5114</v>
      </c>
      <c r="E30" s="283" t="s">
        <v>5115</v>
      </c>
      <c r="F30" s="186" t="s">
        <v>3310</v>
      </c>
      <c r="G30" s="186" t="s">
        <v>57</v>
      </c>
      <c r="H30" s="186" t="s">
        <v>5116</v>
      </c>
      <c r="I30" s="186"/>
      <c r="J30" s="186" t="s">
        <v>5117</v>
      </c>
      <c r="K30" s="186"/>
      <c r="L30" s="186"/>
      <c r="M30" s="160" t="s">
        <v>50</v>
      </c>
      <c r="N30" s="160"/>
      <c r="O30" s="160" t="s">
        <v>50</v>
      </c>
      <c r="Q30" s="286"/>
    </row>
    <row r="31" spans="1:18" s="285" customFormat="1">
      <c r="A31" s="186">
        <v>25</v>
      </c>
      <c r="B31" s="186">
        <v>48</v>
      </c>
      <c r="C31" s="283" t="s">
        <v>58</v>
      </c>
      <c r="D31" s="283" t="s">
        <v>5118</v>
      </c>
      <c r="E31" s="283" t="s">
        <v>2274</v>
      </c>
      <c r="F31" s="186" t="s">
        <v>3310</v>
      </c>
      <c r="G31" s="186" t="s">
        <v>57</v>
      </c>
      <c r="H31" s="186" t="s">
        <v>1923</v>
      </c>
      <c r="I31" s="186"/>
      <c r="J31" s="186" t="s">
        <v>5119</v>
      </c>
      <c r="K31" s="186"/>
      <c r="L31" s="186"/>
      <c r="M31" s="160" t="s">
        <v>50</v>
      </c>
      <c r="N31" s="160"/>
      <c r="O31" s="160" t="s">
        <v>50</v>
      </c>
      <c r="Q31" s="286"/>
    </row>
    <row r="32" spans="1:18" s="285" customFormat="1">
      <c r="A32" s="186">
        <v>26</v>
      </c>
      <c r="B32" s="186">
        <v>48</v>
      </c>
      <c r="C32" s="283" t="s">
        <v>58</v>
      </c>
      <c r="D32" s="283" t="s">
        <v>5120</v>
      </c>
      <c r="E32" s="283" t="s">
        <v>735</v>
      </c>
      <c r="F32" s="186" t="s">
        <v>3310</v>
      </c>
      <c r="G32" s="186" t="s">
        <v>57</v>
      </c>
      <c r="H32" s="186" t="s">
        <v>5116</v>
      </c>
      <c r="I32" s="186"/>
      <c r="J32" s="186" t="s">
        <v>5121</v>
      </c>
      <c r="K32" s="186"/>
      <c r="L32" s="186"/>
      <c r="M32" s="160" t="s">
        <v>50</v>
      </c>
      <c r="N32" s="160"/>
      <c r="O32" s="160" t="s">
        <v>50</v>
      </c>
      <c r="Q32" s="286"/>
    </row>
    <row r="33" spans="1:19" s="285" customFormat="1" ht="24" customHeight="1">
      <c r="A33" s="186">
        <v>27</v>
      </c>
      <c r="B33" s="186">
        <v>48</v>
      </c>
      <c r="C33" s="283" t="s">
        <v>58</v>
      </c>
      <c r="D33" s="283" t="s">
        <v>5122</v>
      </c>
      <c r="E33" s="283" t="s">
        <v>680</v>
      </c>
      <c r="F33" s="186" t="s">
        <v>3310</v>
      </c>
      <c r="G33" s="186" t="s">
        <v>57</v>
      </c>
      <c r="H33" s="186" t="s">
        <v>5116</v>
      </c>
      <c r="I33" s="186"/>
      <c r="J33" s="186" t="s">
        <v>5123</v>
      </c>
      <c r="K33" s="186"/>
      <c r="L33" s="186"/>
      <c r="M33" s="160" t="s">
        <v>50</v>
      </c>
      <c r="N33" s="160"/>
      <c r="O33" s="160" t="s">
        <v>50</v>
      </c>
      <c r="Q33" s="286"/>
    </row>
    <row r="34" spans="1:19" s="285" customFormat="1" ht="24" customHeight="1">
      <c r="A34" s="186">
        <v>28</v>
      </c>
      <c r="B34" s="186">
        <v>48</v>
      </c>
      <c r="C34" s="283" t="s">
        <v>58</v>
      </c>
      <c r="D34" s="283" t="s">
        <v>5125</v>
      </c>
      <c r="E34" s="283" t="s">
        <v>5124</v>
      </c>
      <c r="F34" s="186" t="s">
        <v>3310</v>
      </c>
      <c r="G34" s="186" t="s">
        <v>57</v>
      </c>
      <c r="H34" s="186" t="s">
        <v>5126</v>
      </c>
      <c r="I34" s="186"/>
      <c r="J34" s="186" t="s">
        <v>5127</v>
      </c>
      <c r="K34" s="186"/>
      <c r="L34" s="186"/>
      <c r="M34" s="160" t="s">
        <v>50</v>
      </c>
      <c r="N34" s="160"/>
      <c r="O34" s="160" t="s">
        <v>50</v>
      </c>
      <c r="Q34" s="286"/>
    </row>
    <row r="35" spans="1:19" s="285" customFormat="1" ht="24" customHeight="1">
      <c r="A35" s="186">
        <v>29</v>
      </c>
      <c r="B35" s="186">
        <v>48</v>
      </c>
      <c r="C35" s="283" t="s">
        <v>58</v>
      </c>
      <c r="D35" s="283" t="s">
        <v>2063</v>
      </c>
      <c r="E35" s="283" t="s">
        <v>5128</v>
      </c>
      <c r="F35" s="186" t="s">
        <v>3310</v>
      </c>
      <c r="G35" s="186" t="s">
        <v>57</v>
      </c>
      <c r="H35" s="186" t="s">
        <v>5116</v>
      </c>
      <c r="I35" s="186"/>
      <c r="J35" s="186" t="s">
        <v>5129</v>
      </c>
      <c r="K35" s="186"/>
      <c r="L35" s="186"/>
      <c r="M35" s="160" t="s">
        <v>50</v>
      </c>
      <c r="N35" s="160"/>
      <c r="O35" s="160" t="s">
        <v>50</v>
      </c>
      <c r="Q35" s="286"/>
    </row>
    <row r="36" spans="1:19" s="285" customFormat="1">
      <c r="A36" s="186">
        <v>30</v>
      </c>
      <c r="B36" s="186">
        <v>48</v>
      </c>
      <c r="C36" s="283" t="s">
        <v>45</v>
      </c>
      <c r="D36" s="283" t="s">
        <v>5130</v>
      </c>
      <c r="E36" s="283" t="s">
        <v>5131</v>
      </c>
      <c r="F36" s="186" t="s">
        <v>3310</v>
      </c>
      <c r="G36" s="186" t="s">
        <v>57</v>
      </c>
      <c r="H36" s="186" t="s">
        <v>1923</v>
      </c>
      <c r="I36" s="186"/>
      <c r="J36" s="186" t="s">
        <v>1924</v>
      </c>
      <c r="K36" s="186"/>
      <c r="L36" s="186"/>
      <c r="M36" s="160" t="s">
        <v>50</v>
      </c>
      <c r="N36" s="160"/>
      <c r="O36" s="160" t="s">
        <v>50</v>
      </c>
      <c r="Q36" s="286"/>
    </row>
    <row r="37" spans="1:19" s="285" customFormat="1">
      <c r="A37" s="186">
        <v>31</v>
      </c>
      <c r="B37" s="186">
        <v>48</v>
      </c>
      <c r="C37" s="283" t="s">
        <v>58</v>
      </c>
      <c r="D37" s="283" t="s">
        <v>5132</v>
      </c>
      <c r="E37" s="283" t="s">
        <v>5133</v>
      </c>
      <c r="F37" s="186" t="s">
        <v>3310</v>
      </c>
      <c r="G37" s="186" t="s">
        <v>57</v>
      </c>
      <c r="H37" s="186" t="s">
        <v>1916</v>
      </c>
      <c r="I37" s="186"/>
      <c r="J37" s="186" t="s">
        <v>5134</v>
      </c>
      <c r="K37" s="186"/>
      <c r="L37" s="186"/>
      <c r="M37" s="160" t="s">
        <v>50</v>
      </c>
      <c r="N37" s="160"/>
      <c r="O37" s="160" t="s">
        <v>50</v>
      </c>
      <c r="Q37" s="286"/>
    </row>
    <row r="38" spans="1:19" s="285" customFormat="1">
      <c r="A38" s="186">
        <v>32</v>
      </c>
      <c r="B38" s="186">
        <v>48</v>
      </c>
      <c r="C38" s="283" t="s">
        <v>58</v>
      </c>
      <c r="D38" s="283" t="s">
        <v>5135</v>
      </c>
      <c r="E38" s="283" t="s">
        <v>5136</v>
      </c>
      <c r="F38" s="186" t="s">
        <v>3310</v>
      </c>
      <c r="G38" s="186" t="s">
        <v>57</v>
      </c>
      <c r="H38" s="186" t="s">
        <v>1916</v>
      </c>
      <c r="I38" s="186"/>
      <c r="J38" s="186" t="s">
        <v>5137</v>
      </c>
      <c r="K38" s="186"/>
      <c r="L38" s="186"/>
      <c r="M38" s="160" t="s">
        <v>50</v>
      </c>
      <c r="N38" s="160"/>
      <c r="O38" s="160" t="s">
        <v>50</v>
      </c>
      <c r="Q38" s="286"/>
    </row>
    <row r="39" spans="1:19" s="285" customFormat="1" ht="25.5" customHeight="1">
      <c r="A39" s="186">
        <v>33</v>
      </c>
      <c r="B39" s="186">
        <v>48</v>
      </c>
      <c r="C39" s="283" t="s">
        <v>58</v>
      </c>
      <c r="D39" s="283" t="s">
        <v>1360</v>
      </c>
      <c r="E39" s="283" t="s">
        <v>5138</v>
      </c>
      <c r="F39" s="186" t="s">
        <v>3310</v>
      </c>
      <c r="G39" s="186" t="s">
        <v>57</v>
      </c>
      <c r="H39" s="186" t="s">
        <v>1916</v>
      </c>
      <c r="I39" s="186"/>
      <c r="J39" s="186" t="s">
        <v>5139</v>
      </c>
      <c r="K39" s="186"/>
      <c r="L39" s="186"/>
      <c r="M39" s="160" t="s">
        <v>50</v>
      </c>
      <c r="N39" s="160"/>
      <c r="O39" s="160" t="s">
        <v>50</v>
      </c>
      <c r="Q39" s="286"/>
    </row>
    <row r="40" spans="1:19" s="285" customFormat="1" ht="25.5" customHeight="1">
      <c r="A40" s="186">
        <v>34</v>
      </c>
      <c r="B40" s="186">
        <v>48</v>
      </c>
      <c r="C40" s="283" t="s">
        <v>58</v>
      </c>
      <c r="D40" s="283" t="s">
        <v>5140</v>
      </c>
      <c r="E40" s="283" t="s">
        <v>5141</v>
      </c>
      <c r="F40" s="186" t="s">
        <v>3310</v>
      </c>
      <c r="G40" s="186" t="s">
        <v>57</v>
      </c>
      <c r="H40" s="186" t="s">
        <v>1916</v>
      </c>
      <c r="I40" s="186"/>
      <c r="J40" s="186" t="s">
        <v>5142</v>
      </c>
      <c r="K40" s="186"/>
      <c r="L40" s="186"/>
      <c r="M40" s="160" t="s">
        <v>50</v>
      </c>
      <c r="N40" s="160"/>
      <c r="O40" s="160" t="s">
        <v>50</v>
      </c>
      <c r="Q40" s="286"/>
    </row>
    <row r="41" spans="1:19" s="285" customFormat="1" ht="44.25" customHeight="1">
      <c r="A41" s="186">
        <v>35</v>
      </c>
      <c r="B41" s="186">
        <v>48</v>
      </c>
      <c r="C41" s="283" t="s">
        <v>58</v>
      </c>
      <c r="D41" s="283" t="s">
        <v>5143</v>
      </c>
      <c r="E41" s="283" t="s">
        <v>5144</v>
      </c>
      <c r="F41" s="186" t="s">
        <v>3310</v>
      </c>
      <c r="G41" s="186" t="s">
        <v>57</v>
      </c>
      <c r="H41" s="186" t="s">
        <v>1916</v>
      </c>
      <c r="I41" s="186" t="s">
        <v>5145</v>
      </c>
      <c r="J41" s="186"/>
      <c r="K41" s="186"/>
      <c r="L41" s="186"/>
      <c r="M41" s="160" t="s">
        <v>50</v>
      </c>
      <c r="N41" s="160"/>
      <c r="O41" s="160" t="s">
        <v>50</v>
      </c>
      <c r="Q41" s="286"/>
    </row>
    <row r="42" spans="1:19" s="285" customFormat="1">
      <c r="A42" s="186">
        <v>36</v>
      </c>
      <c r="B42" s="186">
        <v>48</v>
      </c>
      <c r="C42" s="381" t="s">
        <v>45</v>
      </c>
      <c r="D42" s="185" t="s">
        <v>2359</v>
      </c>
      <c r="E42" s="414" t="s">
        <v>5144</v>
      </c>
      <c r="F42" s="186" t="s">
        <v>3310</v>
      </c>
      <c r="G42" s="39" t="s">
        <v>57</v>
      </c>
      <c r="H42" s="39" t="s">
        <v>1916</v>
      </c>
      <c r="I42" s="186"/>
      <c r="J42" s="39" t="s">
        <v>5146</v>
      </c>
      <c r="K42" s="39"/>
      <c r="L42" s="187"/>
      <c r="M42" s="160" t="s">
        <v>50</v>
      </c>
      <c r="N42" s="160"/>
      <c r="O42" s="160" t="s">
        <v>50</v>
      </c>
      <c r="P42" s="163"/>
      <c r="Q42" s="220"/>
      <c r="R42" s="163"/>
    </row>
    <row r="43" spans="1:19" s="285" customFormat="1">
      <c r="A43" s="186">
        <v>37</v>
      </c>
      <c r="B43" s="186">
        <v>48</v>
      </c>
      <c r="C43" s="381" t="s">
        <v>58</v>
      </c>
      <c r="D43" s="185" t="s">
        <v>5147</v>
      </c>
      <c r="E43" s="161" t="s">
        <v>5148</v>
      </c>
      <c r="F43" s="186" t="s">
        <v>3310</v>
      </c>
      <c r="G43" s="39" t="s">
        <v>57</v>
      </c>
      <c r="H43" s="39" t="s">
        <v>1916</v>
      </c>
      <c r="I43" s="186"/>
      <c r="J43" s="39" t="s">
        <v>5149</v>
      </c>
      <c r="K43" s="39"/>
      <c r="L43" s="187"/>
      <c r="M43" s="160" t="s">
        <v>50</v>
      </c>
      <c r="N43" s="160"/>
      <c r="O43" s="160" t="s">
        <v>50</v>
      </c>
      <c r="P43" s="163"/>
      <c r="Q43" s="220"/>
      <c r="R43" s="163"/>
      <c r="S43" s="163"/>
    </row>
    <row r="44" spans="1:19" s="163" customFormat="1" ht="43.5" hidden="1" customHeight="1">
      <c r="A44" s="39"/>
      <c r="B44" s="39"/>
      <c r="C44" s="185"/>
      <c r="D44" s="185"/>
      <c r="E44" s="185"/>
      <c r="F44" s="186"/>
      <c r="G44" s="39"/>
      <c r="H44" s="39"/>
      <c r="I44" s="186"/>
      <c r="J44" s="39"/>
      <c r="K44" s="39"/>
      <c r="L44" s="187"/>
      <c r="M44" s="160" t="s">
        <v>50</v>
      </c>
      <c r="N44" s="160"/>
      <c r="O44" s="160" t="s">
        <v>50</v>
      </c>
      <c r="Q44" s="220"/>
    </row>
    <row r="45" spans="1:19" s="163" customFormat="1">
      <c r="A45" s="39">
        <v>38</v>
      </c>
      <c r="B45" s="39">
        <v>48</v>
      </c>
      <c r="C45" s="185" t="s">
        <v>58</v>
      </c>
      <c r="D45" s="185" t="s">
        <v>5150</v>
      </c>
      <c r="E45" s="185" t="s">
        <v>5151</v>
      </c>
      <c r="F45" s="186" t="s">
        <v>3310</v>
      </c>
      <c r="G45" s="39" t="s">
        <v>57</v>
      </c>
      <c r="H45" s="186" t="s">
        <v>1916</v>
      </c>
      <c r="I45" s="186"/>
      <c r="J45" s="39" t="s">
        <v>5152</v>
      </c>
      <c r="K45" s="39"/>
      <c r="L45" s="187"/>
      <c r="M45" s="160" t="s">
        <v>50</v>
      </c>
      <c r="N45" s="160"/>
      <c r="O45" s="160" t="s">
        <v>50</v>
      </c>
      <c r="Q45" s="220"/>
    </row>
    <row r="46" spans="1:19" s="163" customFormat="1" ht="24.75" customHeight="1">
      <c r="A46" s="39">
        <v>39</v>
      </c>
      <c r="B46" s="39">
        <v>48</v>
      </c>
      <c r="C46" s="185" t="s">
        <v>58</v>
      </c>
      <c r="D46" s="185" t="s">
        <v>3095</v>
      </c>
      <c r="E46" s="185" t="s">
        <v>5153</v>
      </c>
      <c r="F46" s="186" t="s">
        <v>3310</v>
      </c>
      <c r="G46" s="39" t="s">
        <v>57</v>
      </c>
      <c r="H46" s="186" t="s">
        <v>1916</v>
      </c>
      <c r="I46" s="186"/>
      <c r="J46" s="39" t="s">
        <v>5154</v>
      </c>
      <c r="K46" s="39"/>
      <c r="L46" s="187"/>
      <c r="M46" s="160" t="s">
        <v>50</v>
      </c>
      <c r="N46" s="160"/>
      <c r="O46" s="160" t="s">
        <v>50</v>
      </c>
      <c r="Q46" s="220"/>
    </row>
    <row r="47" spans="1:19" s="163" customFormat="1" ht="65.25">
      <c r="A47" s="39">
        <v>40</v>
      </c>
      <c r="B47" s="39">
        <v>54</v>
      </c>
      <c r="C47" s="185" t="s">
        <v>58</v>
      </c>
      <c r="D47" s="185" t="s">
        <v>82</v>
      </c>
      <c r="E47" s="185" t="s">
        <v>5155</v>
      </c>
      <c r="F47" s="186" t="s">
        <v>3340</v>
      </c>
      <c r="G47" s="39" t="s">
        <v>57</v>
      </c>
      <c r="H47" s="186" t="s">
        <v>5156</v>
      </c>
      <c r="I47" s="186" t="s">
        <v>5157</v>
      </c>
      <c r="J47" s="186"/>
      <c r="K47" s="39"/>
      <c r="L47" s="187"/>
      <c r="M47" s="160" t="s">
        <v>50</v>
      </c>
      <c r="N47" s="160"/>
      <c r="O47" s="160" t="s">
        <v>50</v>
      </c>
      <c r="Q47" s="220"/>
    </row>
    <row r="48" spans="1:19" s="163" customFormat="1" ht="65.25">
      <c r="A48" s="39">
        <v>41</v>
      </c>
      <c r="B48" s="39">
        <v>54</v>
      </c>
      <c r="C48" s="185" t="s">
        <v>58</v>
      </c>
      <c r="D48" s="185" t="s">
        <v>5158</v>
      </c>
      <c r="E48" s="185" t="s">
        <v>5159</v>
      </c>
      <c r="F48" s="186" t="s">
        <v>3340</v>
      </c>
      <c r="G48" s="39" t="s">
        <v>57</v>
      </c>
      <c r="H48" s="186" t="s">
        <v>5160</v>
      </c>
      <c r="I48" s="186" t="s">
        <v>5161</v>
      </c>
      <c r="J48" s="39"/>
      <c r="K48" s="39"/>
      <c r="L48" s="187"/>
      <c r="M48" s="160" t="s">
        <v>50</v>
      </c>
      <c r="N48" s="160"/>
      <c r="O48" s="160" t="s">
        <v>50</v>
      </c>
      <c r="Q48" s="220"/>
    </row>
    <row r="49" spans="1:17" s="163" customFormat="1" ht="63" customHeight="1">
      <c r="A49" s="39">
        <v>42</v>
      </c>
      <c r="B49" s="39">
        <v>57</v>
      </c>
      <c r="C49" s="185" t="s">
        <v>58</v>
      </c>
      <c r="D49" s="185" t="s">
        <v>1280</v>
      </c>
      <c r="E49" s="185" t="s">
        <v>4706</v>
      </c>
      <c r="F49" s="186" t="s">
        <v>4671</v>
      </c>
      <c r="G49" s="39" t="s">
        <v>57</v>
      </c>
      <c r="H49" s="186" t="s">
        <v>214</v>
      </c>
      <c r="I49" s="186" t="s">
        <v>4708</v>
      </c>
      <c r="J49" s="39" t="s">
        <v>5162</v>
      </c>
      <c r="K49" s="39"/>
      <c r="L49" s="187"/>
      <c r="M49" s="160" t="s">
        <v>50</v>
      </c>
      <c r="N49" s="160"/>
      <c r="O49" s="160" t="s">
        <v>50</v>
      </c>
      <c r="Q49" s="220"/>
    </row>
    <row r="50" spans="1:17" s="163" customFormat="1" ht="43.5">
      <c r="A50" s="39">
        <v>43</v>
      </c>
      <c r="B50" s="39">
        <v>58</v>
      </c>
      <c r="C50" s="185" t="s">
        <v>58</v>
      </c>
      <c r="D50" s="185" t="s">
        <v>5163</v>
      </c>
      <c r="E50" s="185" t="s">
        <v>5164</v>
      </c>
      <c r="F50" s="186" t="s">
        <v>3348</v>
      </c>
      <c r="G50" s="39" t="s">
        <v>57</v>
      </c>
      <c r="H50" s="186" t="s">
        <v>3358</v>
      </c>
      <c r="I50" s="186" t="s">
        <v>5165</v>
      </c>
      <c r="J50" s="186"/>
      <c r="K50" s="39"/>
      <c r="L50" s="187"/>
      <c r="M50" s="160" t="s">
        <v>50</v>
      </c>
      <c r="N50" s="160"/>
      <c r="O50" s="160" t="s">
        <v>50</v>
      </c>
      <c r="Q50" s="220"/>
    </row>
    <row r="51" spans="1:17" s="163" customFormat="1" ht="43.5">
      <c r="A51" s="39">
        <v>44</v>
      </c>
      <c r="B51" s="39">
        <v>58</v>
      </c>
      <c r="C51" s="185" t="s">
        <v>54</v>
      </c>
      <c r="D51" s="185" t="s">
        <v>5166</v>
      </c>
      <c r="E51" s="185" t="s">
        <v>5167</v>
      </c>
      <c r="F51" s="186" t="s">
        <v>3348</v>
      </c>
      <c r="G51" s="39" t="s">
        <v>57</v>
      </c>
      <c r="H51" s="186" t="s">
        <v>3358</v>
      </c>
      <c r="I51" s="186" t="s">
        <v>5168</v>
      </c>
      <c r="J51" s="39"/>
      <c r="K51" s="39"/>
      <c r="L51" s="187"/>
      <c r="M51" s="160" t="s">
        <v>50</v>
      </c>
      <c r="N51" s="160"/>
      <c r="O51" s="160" t="s">
        <v>50</v>
      </c>
      <c r="Q51" s="220"/>
    </row>
    <row r="52" spans="1:17" s="163" customFormat="1" ht="39.75" customHeight="1">
      <c r="A52" s="39">
        <v>45</v>
      </c>
      <c r="B52" s="39">
        <v>58</v>
      </c>
      <c r="C52" s="185" t="s">
        <v>45</v>
      </c>
      <c r="D52" s="185" t="s">
        <v>1415</v>
      </c>
      <c r="E52" s="185" t="s">
        <v>5169</v>
      </c>
      <c r="F52" s="186" t="s">
        <v>3348</v>
      </c>
      <c r="G52" s="39" t="s">
        <v>57</v>
      </c>
      <c r="H52" s="186" t="s">
        <v>3358</v>
      </c>
      <c r="I52" s="186" t="s">
        <v>5170</v>
      </c>
      <c r="J52" s="39" t="s">
        <v>5171</v>
      </c>
      <c r="K52" s="39"/>
      <c r="L52" s="187"/>
      <c r="M52" s="160" t="s">
        <v>50</v>
      </c>
      <c r="N52" s="160"/>
      <c r="O52" s="160" t="s">
        <v>50</v>
      </c>
      <c r="Q52" s="220"/>
    </row>
    <row r="53" spans="1:17" s="163" customFormat="1" ht="41.25" customHeight="1">
      <c r="A53" s="39">
        <v>46</v>
      </c>
      <c r="B53" s="39">
        <v>58</v>
      </c>
      <c r="C53" s="185" t="s">
        <v>58</v>
      </c>
      <c r="D53" s="185" t="s">
        <v>4351</v>
      </c>
      <c r="E53" s="185" t="s">
        <v>5172</v>
      </c>
      <c r="F53" s="39" t="s">
        <v>3348</v>
      </c>
      <c r="G53" s="39" t="s">
        <v>57</v>
      </c>
      <c r="H53" s="186" t="s">
        <v>5173</v>
      </c>
      <c r="I53" s="186" t="s">
        <v>5174</v>
      </c>
      <c r="J53" s="39" t="s">
        <v>5175</v>
      </c>
      <c r="K53" s="39"/>
      <c r="L53" s="187"/>
      <c r="M53" s="160" t="s">
        <v>50</v>
      </c>
      <c r="N53" s="160"/>
      <c r="O53" s="160" t="s">
        <v>50</v>
      </c>
      <c r="Q53" s="220"/>
    </row>
    <row r="54" spans="1:17" s="163" customFormat="1" ht="41.25" customHeight="1">
      <c r="A54" s="39">
        <v>47</v>
      </c>
      <c r="B54" s="39">
        <v>58</v>
      </c>
      <c r="C54" s="185" t="s">
        <v>58</v>
      </c>
      <c r="D54" s="185" t="s">
        <v>1245</v>
      </c>
      <c r="E54" s="185" t="s">
        <v>5176</v>
      </c>
      <c r="F54" s="39" t="s">
        <v>3348</v>
      </c>
      <c r="G54" s="39" t="s">
        <v>57</v>
      </c>
      <c r="H54" s="186" t="s">
        <v>5173</v>
      </c>
      <c r="I54" s="186" t="s">
        <v>5177</v>
      </c>
      <c r="J54" s="39"/>
      <c r="K54" s="39"/>
      <c r="L54" s="187"/>
      <c r="M54" s="160" t="s">
        <v>50</v>
      </c>
      <c r="N54" s="160"/>
      <c r="O54" s="160" t="s">
        <v>50</v>
      </c>
      <c r="Q54" s="220"/>
    </row>
    <row r="55" spans="1:17" s="163" customFormat="1" ht="43.5">
      <c r="A55" s="39">
        <v>48</v>
      </c>
      <c r="B55" s="39">
        <v>59</v>
      </c>
      <c r="C55" s="185" t="s">
        <v>54</v>
      </c>
      <c r="D55" s="185" t="s">
        <v>5178</v>
      </c>
      <c r="E55" s="185" t="s">
        <v>5179</v>
      </c>
      <c r="F55" s="186" t="s">
        <v>3362</v>
      </c>
      <c r="G55" s="39" t="s">
        <v>57</v>
      </c>
      <c r="H55" s="186" t="s">
        <v>2316</v>
      </c>
      <c r="I55" s="186" t="s">
        <v>5180</v>
      </c>
      <c r="J55" s="186"/>
      <c r="K55" s="39"/>
      <c r="L55" s="187"/>
      <c r="M55" s="160" t="s">
        <v>50</v>
      </c>
      <c r="N55" s="160"/>
      <c r="O55" s="160" t="s">
        <v>50</v>
      </c>
      <c r="Q55" s="220"/>
    </row>
    <row r="56" spans="1:17" s="285" customFormat="1" ht="41.25" customHeight="1">
      <c r="A56" s="186">
        <v>49</v>
      </c>
      <c r="B56" s="186">
        <v>59</v>
      </c>
      <c r="C56" s="283" t="s">
        <v>58</v>
      </c>
      <c r="D56" s="283" t="s">
        <v>1266</v>
      </c>
      <c r="E56" s="283" t="s">
        <v>5181</v>
      </c>
      <c r="F56" s="186" t="s">
        <v>3362</v>
      </c>
      <c r="G56" s="186" t="s">
        <v>57</v>
      </c>
      <c r="H56" s="186" t="s">
        <v>2316</v>
      </c>
      <c r="I56" s="186" t="s">
        <v>5182</v>
      </c>
      <c r="J56" s="186"/>
      <c r="K56" s="186"/>
      <c r="L56" s="186"/>
      <c r="M56" s="160" t="s">
        <v>50</v>
      </c>
      <c r="N56" s="160"/>
      <c r="O56" s="160" t="s">
        <v>50</v>
      </c>
      <c r="Q56" s="286"/>
    </row>
    <row r="57" spans="1:17" s="285" customFormat="1" ht="43.5">
      <c r="A57" s="186">
        <v>50</v>
      </c>
      <c r="B57" s="186">
        <v>59</v>
      </c>
      <c r="C57" s="283" t="s">
        <v>58</v>
      </c>
      <c r="D57" s="283" t="s">
        <v>3246</v>
      </c>
      <c r="E57" s="283" t="s">
        <v>2899</v>
      </c>
      <c r="F57" s="186" t="s">
        <v>3362</v>
      </c>
      <c r="G57" s="186" t="s">
        <v>57</v>
      </c>
      <c r="H57" s="186" t="s">
        <v>5183</v>
      </c>
      <c r="I57" s="186" t="s">
        <v>5184</v>
      </c>
      <c r="J57" s="186"/>
      <c r="K57" s="186"/>
      <c r="L57" s="186"/>
      <c r="M57" s="160" t="s">
        <v>50</v>
      </c>
      <c r="N57" s="160"/>
      <c r="O57" s="160" t="s">
        <v>50</v>
      </c>
      <c r="Q57" s="286"/>
    </row>
    <row r="58" spans="1:17" s="285" customFormat="1" ht="41.25" customHeight="1">
      <c r="A58" s="186">
        <v>51</v>
      </c>
      <c r="B58" s="186">
        <v>59</v>
      </c>
      <c r="C58" s="283" t="s">
        <v>58</v>
      </c>
      <c r="D58" s="283" t="s">
        <v>5185</v>
      </c>
      <c r="E58" s="283" t="s">
        <v>5186</v>
      </c>
      <c r="F58" s="186" t="s">
        <v>3362</v>
      </c>
      <c r="G58" s="186" t="s">
        <v>57</v>
      </c>
      <c r="H58" s="186" t="s">
        <v>5187</v>
      </c>
      <c r="I58" s="186" t="s">
        <v>5188</v>
      </c>
      <c r="J58" s="186"/>
      <c r="K58" s="186"/>
      <c r="L58" s="186"/>
      <c r="M58" s="160" t="s">
        <v>50</v>
      </c>
      <c r="N58" s="160"/>
      <c r="O58" s="160" t="s">
        <v>50</v>
      </c>
      <c r="Q58" s="286"/>
    </row>
    <row r="59" spans="1:17" s="285" customFormat="1" ht="42" customHeight="1">
      <c r="A59" s="186">
        <v>52</v>
      </c>
      <c r="B59" s="186">
        <v>59</v>
      </c>
      <c r="C59" s="283" t="s">
        <v>58</v>
      </c>
      <c r="D59" s="283" t="s">
        <v>5189</v>
      </c>
      <c r="E59" s="283" t="s">
        <v>5190</v>
      </c>
      <c r="F59" s="186" t="s">
        <v>3362</v>
      </c>
      <c r="G59" s="186" t="s">
        <v>57</v>
      </c>
      <c r="H59" s="186" t="s">
        <v>5187</v>
      </c>
      <c r="I59" s="186" t="s">
        <v>5188</v>
      </c>
      <c r="J59" s="186"/>
      <c r="K59" s="186"/>
      <c r="L59" s="186"/>
      <c r="M59" s="160" t="s">
        <v>50</v>
      </c>
      <c r="N59" s="160"/>
      <c r="O59" s="160" t="s">
        <v>50</v>
      </c>
      <c r="Q59" s="286"/>
    </row>
    <row r="60" spans="1:17" s="285" customFormat="1" ht="45.75" customHeight="1">
      <c r="A60" s="186">
        <v>53</v>
      </c>
      <c r="B60" s="186">
        <v>60</v>
      </c>
      <c r="C60" s="283" t="s">
        <v>58</v>
      </c>
      <c r="D60" s="283" t="s">
        <v>202</v>
      </c>
      <c r="E60" s="283" t="s">
        <v>5191</v>
      </c>
      <c r="F60" s="186" t="s">
        <v>3386</v>
      </c>
      <c r="G60" s="186" t="s">
        <v>57</v>
      </c>
      <c r="H60" s="186" t="s">
        <v>5192</v>
      </c>
      <c r="I60" s="186" t="s">
        <v>5193</v>
      </c>
      <c r="J60" s="186" t="s">
        <v>5194</v>
      </c>
      <c r="K60" s="186"/>
      <c r="L60" s="186"/>
      <c r="M60" s="160" t="s">
        <v>50</v>
      </c>
      <c r="N60" s="160"/>
      <c r="O60" s="160" t="s">
        <v>50</v>
      </c>
      <c r="Q60" s="286"/>
    </row>
    <row r="61" spans="1:17" s="285" customFormat="1" ht="43.5">
      <c r="A61" s="186">
        <v>54</v>
      </c>
      <c r="B61" s="186">
        <v>60</v>
      </c>
      <c r="C61" s="283" t="s">
        <v>58</v>
      </c>
      <c r="D61" s="283" t="s">
        <v>2093</v>
      </c>
      <c r="E61" s="283" t="s">
        <v>5195</v>
      </c>
      <c r="F61" s="186" t="s">
        <v>3386</v>
      </c>
      <c r="G61" s="186" t="s">
        <v>57</v>
      </c>
      <c r="H61" s="186" t="s">
        <v>2327</v>
      </c>
      <c r="I61" s="186" t="s">
        <v>5196</v>
      </c>
      <c r="J61" s="186" t="s">
        <v>5197</v>
      </c>
      <c r="K61" s="186"/>
      <c r="L61" s="186"/>
      <c r="M61" s="160" t="s">
        <v>50</v>
      </c>
      <c r="N61" s="160"/>
      <c r="O61" s="160" t="s">
        <v>50</v>
      </c>
      <c r="Q61" s="286"/>
    </row>
    <row r="62" spans="1:17" s="285" customFormat="1" ht="42" customHeight="1">
      <c r="A62" s="186">
        <v>55</v>
      </c>
      <c r="B62" s="186">
        <v>60</v>
      </c>
      <c r="C62" s="283" t="s">
        <v>58</v>
      </c>
      <c r="D62" s="283" t="s">
        <v>4029</v>
      </c>
      <c r="E62" s="283" t="s">
        <v>5198</v>
      </c>
      <c r="F62" s="186" t="s">
        <v>3386</v>
      </c>
      <c r="G62" s="186" t="s">
        <v>57</v>
      </c>
      <c r="H62" s="186" t="s">
        <v>2327</v>
      </c>
      <c r="I62" s="186" t="s">
        <v>5199</v>
      </c>
      <c r="J62" s="186"/>
      <c r="K62" s="186"/>
      <c r="L62" s="186"/>
      <c r="M62" s="160" t="s">
        <v>50</v>
      </c>
      <c r="N62" s="160"/>
      <c r="O62" s="160" t="s">
        <v>50</v>
      </c>
      <c r="Q62" s="286"/>
    </row>
    <row r="63" spans="1:17" s="285" customFormat="1" ht="40.5" customHeight="1">
      <c r="A63" s="186">
        <v>56</v>
      </c>
      <c r="B63" s="186">
        <v>60</v>
      </c>
      <c r="C63" s="283" t="s">
        <v>58</v>
      </c>
      <c r="D63" s="283" t="s">
        <v>5200</v>
      </c>
      <c r="E63" s="283" t="s">
        <v>5201</v>
      </c>
      <c r="F63" s="186" t="s">
        <v>3386</v>
      </c>
      <c r="G63" s="186" t="s">
        <v>57</v>
      </c>
      <c r="H63" s="186" t="s">
        <v>2327</v>
      </c>
      <c r="I63" s="186" t="s">
        <v>5202</v>
      </c>
      <c r="J63" s="186" t="s">
        <v>5203</v>
      </c>
      <c r="K63" s="186"/>
      <c r="L63" s="186"/>
      <c r="M63" s="160" t="s">
        <v>50</v>
      </c>
      <c r="N63" s="160"/>
      <c r="O63" s="160" t="s">
        <v>50</v>
      </c>
      <c r="Q63" s="286"/>
    </row>
    <row r="64" spans="1:17" s="285" customFormat="1" ht="42" customHeight="1">
      <c r="A64" s="186">
        <v>57</v>
      </c>
      <c r="B64" s="186">
        <v>60</v>
      </c>
      <c r="C64" s="283" t="s">
        <v>58</v>
      </c>
      <c r="D64" s="283" t="s">
        <v>1611</v>
      </c>
      <c r="E64" s="283" t="s">
        <v>5204</v>
      </c>
      <c r="F64" s="186" t="s">
        <v>3386</v>
      </c>
      <c r="G64" s="186" t="s">
        <v>57</v>
      </c>
      <c r="H64" s="186" t="s">
        <v>3392</v>
      </c>
      <c r="I64" s="186"/>
      <c r="J64" s="186" t="s">
        <v>5205</v>
      </c>
      <c r="K64" s="186"/>
      <c r="L64" s="186"/>
      <c r="M64" s="160" t="s">
        <v>50</v>
      </c>
      <c r="N64" s="160"/>
      <c r="O64" s="160" t="s">
        <v>50</v>
      </c>
      <c r="Q64" s="286"/>
    </row>
    <row r="65" spans="1:17" s="285" customFormat="1" ht="43.5">
      <c r="A65" s="186">
        <v>58</v>
      </c>
      <c r="B65" s="186">
        <v>60</v>
      </c>
      <c r="C65" s="283" t="s">
        <v>58</v>
      </c>
      <c r="D65" s="283" t="s">
        <v>5206</v>
      </c>
      <c r="E65" s="283" t="s">
        <v>5207</v>
      </c>
      <c r="F65" s="186" t="s">
        <v>3386</v>
      </c>
      <c r="G65" s="186" t="s">
        <v>57</v>
      </c>
      <c r="H65" s="186" t="s">
        <v>5208</v>
      </c>
      <c r="I65" s="186" t="s">
        <v>5209</v>
      </c>
      <c r="J65" s="186" t="s">
        <v>5210</v>
      </c>
      <c r="K65" s="186"/>
      <c r="L65" s="186"/>
      <c r="M65" s="160" t="s">
        <v>50</v>
      </c>
      <c r="N65" s="160"/>
      <c r="O65" s="160" t="s">
        <v>50</v>
      </c>
      <c r="Q65" s="286"/>
    </row>
    <row r="66" spans="1:17" s="285" customFormat="1" ht="39.75" customHeight="1">
      <c r="A66" s="186">
        <v>59</v>
      </c>
      <c r="B66" s="186">
        <v>62</v>
      </c>
      <c r="C66" s="283" t="s">
        <v>58</v>
      </c>
      <c r="D66" s="283" t="s">
        <v>5211</v>
      </c>
      <c r="E66" s="283" t="s">
        <v>5212</v>
      </c>
      <c r="F66" s="186" t="s">
        <v>3414</v>
      </c>
      <c r="G66" s="186" t="s">
        <v>57</v>
      </c>
      <c r="H66" s="186" t="s">
        <v>3427</v>
      </c>
      <c r="I66" s="186" t="s">
        <v>5213</v>
      </c>
      <c r="J66" s="186" t="s">
        <v>5214</v>
      </c>
      <c r="K66" s="186"/>
      <c r="L66" s="186"/>
      <c r="M66" s="160" t="s">
        <v>50</v>
      </c>
      <c r="N66" s="160"/>
      <c r="O66" s="160" t="s">
        <v>50</v>
      </c>
      <c r="Q66" s="286"/>
    </row>
    <row r="67" spans="1:17" s="206" customFormat="1" ht="43.5">
      <c r="A67" s="226">
        <v>60</v>
      </c>
      <c r="B67" s="226">
        <v>105</v>
      </c>
      <c r="C67" s="227" t="s">
        <v>58</v>
      </c>
      <c r="D67" s="228" t="s">
        <v>3891</v>
      </c>
      <c r="E67" s="229" t="s">
        <v>5217</v>
      </c>
      <c r="F67" s="232" t="s">
        <v>3436</v>
      </c>
      <c r="G67" s="226" t="s">
        <v>57</v>
      </c>
      <c r="H67" s="232" t="s">
        <v>480</v>
      </c>
      <c r="I67" s="232" t="s">
        <v>5216</v>
      </c>
      <c r="J67" s="226" t="s">
        <v>5218</v>
      </c>
      <c r="K67" s="226"/>
      <c r="L67" s="226"/>
      <c r="M67" s="231" t="s">
        <v>50</v>
      </c>
      <c r="N67" s="231"/>
      <c r="O67" s="231" t="s">
        <v>50</v>
      </c>
      <c r="P67" s="206" t="s">
        <v>1801</v>
      </c>
      <c r="Q67" s="207">
        <v>5000</v>
      </c>
    </row>
    <row r="70" spans="1:17">
      <c r="Q70" s="416">
        <f>SUM(Q7:Q69)</f>
        <v>65000</v>
      </c>
    </row>
  </sheetData>
  <mergeCells count="13">
    <mergeCell ref="J5:J6"/>
    <mergeCell ref="K5:M5"/>
    <mergeCell ref="N5:O5"/>
    <mergeCell ref="A1:O1"/>
    <mergeCell ref="A2:O2"/>
    <mergeCell ref="A3:O3"/>
    <mergeCell ref="A5:A6"/>
    <mergeCell ref="B5:B6"/>
    <mergeCell ref="C5:E6"/>
    <mergeCell ref="F5:F6"/>
    <mergeCell ref="G5:G6"/>
    <mergeCell ref="H5:H6"/>
    <mergeCell ref="I5:I6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X63"/>
  <sheetViews>
    <sheetView topLeftCell="A14" zoomScale="75" zoomScaleNormal="75" workbookViewId="0">
      <selection activeCell="C126" sqref="C126"/>
    </sheetView>
  </sheetViews>
  <sheetFormatPr defaultRowHeight="21.75"/>
  <cols>
    <col min="1" max="1" width="5.25" style="1" customWidth="1"/>
    <col min="2" max="2" width="6.125" style="1" customWidth="1"/>
    <col min="3" max="3" width="8.375" style="1" customWidth="1"/>
    <col min="4" max="4" width="10.875" style="1" customWidth="1"/>
    <col min="5" max="5" width="14.5" style="1" customWidth="1"/>
    <col min="6" max="6" width="7.875" style="1" customWidth="1"/>
    <col min="7" max="7" width="18.375" style="1" customWidth="1"/>
    <col min="8" max="8" width="26.125" style="1" customWidth="1"/>
    <col min="9" max="9" width="12.25" style="1" customWidth="1"/>
    <col min="10" max="10" width="10.625" style="1" customWidth="1"/>
    <col min="11" max="11" width="6.625" style="1" customWidth="1"/>
    <col min="12" max="12" width="9.125" style="1" customWidth="1"/>
    <col min="13" max="13" width="9.75" style="1" customWidth="1"/>
    <col min="14" max="14" width="10" style="1" customWidth="1"/>
    <col min="15" max="15" width="8.5" style="1" customWidth="1"/>
    <col min="16" max="17" width="8.375" style="1" customWidth="1"/>
    <col min="18" max="18" width="19" style="1" hidden="1" customWidth="1"/>
    <col min="19" max="19" width="20.125" style="1" customWidth="1"/>
    <col min="20" max="20" width="8.375" style="1" customWidth="1"/>
    <col min="21" max="21" width="10.375" style="1" customWidth="1"/>
    <col min="22" max="16384" width="9" style="1"/>
  </cols>
  <sheetData>
    <row r="1" spans="1:24" s="2" customFormat="1" ht="21">
      <c r="A1" s="551" t="s">
        <v>2444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300"/>
    </row>
    <row r="2" spans="1:24" s="2" customFormat="1" ht="21">
      <c r="A2" s="551" t="s">
        <v>2445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300"/>
    </row>
    <row r="3" spans="1:24" s="2" customFormat="1" ht="21">
      <c r="A3" s="551" t="s">
        <v>2446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1"/>
      <c r="T3" s="300"/>
    </row>
    <row r="5" spans="1:24" s="11" customFormat="1" ht="20.25" customHeight="1">
      <c r="A5" s="552" t="s">
        <v>33</v>
      </c>
      <c r="B5" s="569" t="s">
        <v>34</v>
      </c>
      <c r="C5" s="562"/>
      <c r="D5" s="543"/>
      <c r="E5" s="540" t="s">
        <v>1558</v>
      </c>
      <c r="F5" s="540" t="s">
        <v>35</v>
      </c>
      <c r="G5" s="540" t="s">
        <v>36</v>
      </c>
      <c r="H5" s="540" t="s">
        <v>37</v>
      </c>
      <c r="I5" s="540" t="s">
        <v>123</v>
      </c>
      <c r="J5" s="540" t="s">
        <v>2441</v>
      </c>
      <c r="K5" s="540" t="s">
        <v>2442</v>
      </c>
      <c r="L5" s="537" t="s">
        <v>38</v>
      </c>
      <c r="M5" s="538"/>
      <c r="N5" s="539"/>
      <c r="O5" s="538" t="s">
        <v>42</v>
      </c>
      <c r="P5" s="539"/>
      <c r="Q5" s="540" t="s">
        <v>2512</v>
      </c>
      <c r="R5" s="568" t="s">
        <v>2443</v>
      </c>
      <c r="S5" s="568" t="s">
        <v>140</v>
      </c>
      <c r="T5" s="301"/>
      <c r="U5" s="184" t="s">
        <v>1789</v>
      </c>
      <c r="V5" s="188" t="s">
        <v>1799</v>
      </c>
    </row>
    <row r="6" spans="1:24" s="11" customFormat="1" ht="62.25" customHeight="1">
      <c r="A6" s="553"/>
      <c r="B6" s="570"/>
      <c r="C6" s="563"/>
      <c r="D6" s="544"/>
      <c r="E6" s="541"/>
      <c r="F6" s="541"/>
      <c r="G6" s="541"/>
      <c r="H6" s="541"/>
      <c r="I6" s="541"/>
      <c r="J6" s="541"/>
      <c r="K6" s="541"/>
      <c r="L6" s="17" t="s">
        <v>39</v>
      </c>
      <c r="M6" s="17" t="s">
        <v>40</v>
      </c>
      <c r="N6" s="47" t="s">
        <v>41</v>
      </c>
      <c r="O6" s="17" t="s">
        <v>43</v>
      </c>
      <c r="P6" s="47" t="s">
        <v>44</v>
      </c>
      <c r="Q6" s="541"/>
      <c r="R6" s="568"/>
      <c r="S6" s="568"/>
      <c r="T6" s="299"/>
    </row>
    <row r="7" spans="1:24" s="206" customFormat="1" ht="41.25" customHeight="1">
      <c r="A7" s="191">
        <v>1</v>
      </c>
      <c r="B7" s="192" t="s">
        <v>45</v>
      </c>
      <c r="C7" s="193" t="s">
        <v>119</v>
      </c>
      <c r="D7" s="194" t="s">
        <v>120</v>
      </c>
      <c r="E7" s="195" t="s">
        <v>147</v>
      </c>
      <c r="F7" s="191" t="s">
        <v>57</v>
      </c>
      <c r="G7" s="191" t="s">
        <v>121</v>
      </c>
      <c r="H7" s="196" t="s">
        <v>122</v>
      </c>
      <c r="I7" s="191" t="s">
        <v>124</v>
      </c>
      <c r="J7" s="191"/>
      <c r="K7" s="191"/>
      <c r="L7" s="197" t="s">
        <v>50</v>
      </c>
      <c r="M7" s="191"/>
      <c r="N7" s="194"/>
      <c r="O7" s="197" t="s">
        <v>50</v>
      </c>
      <c r="P7" s="194"/>
      <c r="Q7" s="194"/>
      <c r="R7" s="191"/>
      <c r="S7" s="191"/>
      <c r="T7" s="302"/>
      <c r="U7" s="206" t="s">
        <v>1801</v>
      </c>
      <c r="V7" s="207">
        <v>4000</v>
      </c>
    </row>
    <row r="8" spans="1:24" s="93" customFormat="1" ht="44.25" hidden="1" customHeight="1">
      <c r="A8" s="129"/>
      <c r="B8" s="145" t="s">
        <v>58</v>
      </c>
      <c r="C8" s="146" t="s">
        <v>125</v>
      </c>
      <c r="D8" s="147" t="s">
        <v>126</v>
      </c>
      <c r="E8" s="134" t="s">
        <v>147</v>
      </c>
      <c r="F8" s="129" t="s">
        <v>57</v>
      </c>
      <c r="G8" s="129" t="s">
        <v>129</v>
      </c>
      <c r="H8" s="149" t="s">
        <v>130</v>
      </c>
      <c r="I8" s="97"/>
      <c r="J8" s="97"/>
      <c r="K8" s="97"/>
      <c r="L8" s="150" t="s">
        <v>50</v>
      </c>
      <c r="M8" s="97"/>
      <c r="N8" s="98"/>
      <c r="O8" s="150" t="s">
        <v>50</v>
      </c>
      <c r="P8" s="98"/>
      <c r="Q8" s="98"/>
      <c r="R8" s="97"/>
      <c r="S8" s="97"/>
      <c r="T8" s="114"/>
      <c r="V8" s="218"/>
      <c r="X8" s="93" t="s">
        <v>2477</v>
      </c>
    </row>
    <row r="9" spans="1:24" s="93" customFormat="1" ht="45" hidden="1" customHeight="1">
      <c r="A9" s="129"/>
      <c r="B9" s="145" t="s">
        <v>58</v>
      </c>
      <c r="C9" s="146" t="s">
        <v>127</v>
      </c>
      <c r="D9" s="147" t="s">
        <v>128</v>
      </c>
      <c r="E9" s="134" t="s">
        <v>147</v>
      </c>
      <c r="F9" s="129" t="s">
        <v>57</v>
      </c>
      <c r="G9" s="129" t="s">
        <v>129</v>
      </c>
      <c r="H9" s="149" t="s">
        <v>130</v>
      </c>
      <c r="I9" s="97"/>
      <c r="J9" s="97"/>
      <c r="K9" s="97"/>
      <c r="L9" s="150" t="s">
        <v>50</v>
      </c>
      <c r="M9" s="97"/>
      <c r="N9" s="98"/>
      <c r="O9" s="150" t="s">
        <v>50</v>
      </c>
      <c r="P9" s="98"/>
      <c r="Q9" s="98"/>
      <c r="R9" s="97"/>
      <c r="S9" s="97"/>
      <c r="T9" s="114"/>
      <c r="V9" s="218"/>
      <c r="X9" s="93" t="s">
        <v>1978</v>
      </c>
    </row>
    <row r="10" spans="1:24" s="93" customFormat="1" ht="43.5" hidden="1" customHeight="1">
      <c r="A10" s="129"/>
      <c r="B10" s="145" t="s">
        <v>58</v>
      </c>
      <c r="C10" s="146" t="s">
        <v>99</v>
      </c>
      <c r="D10" s="147" t="s">
        <v>131</v>
      </c>
      <c r="E10" s="134" t="s">
        <v>147</v>
      </c>
      <c r="F10" s="129" t="s">
        <v>57</v>
      </c>
      <c r="G10" s="129" t="s">
        <v>129</v>
      </c>
      <c r="H10" s="149" t="s">
        <v>130</v>
      </c>
      <c r="I10" s="97"/>
      <c r="J10" s="97"/>
      <c r="K10" s="97"/>
      <c r="L10" s="150" t="s">
        <v>50</v>
      </c>
      <c r="M10" s="97"/>
      <c r="N10" s="98"/>
      <c r="O10" s="150" t="s">
        <v>50</v>
      </c>
      <c r="P10" s="98"/>
      <c r="Q10" s="98"/>
      <c r="R10" s="97"/>
      <c r="S10" s="97"/>
      <c r="T10" s="114"/>
      <c r="V10" s="218"/>
      <c r="X10" s="93" t="s">
        <v>2477</v>
      </c>
    </row>
    <row r="11" spans="1:24" s="93" customFormat="1" ht="43.5" hidden="1" customHeight="1">
      <c r="A11" s="129"/>
      <c r="B11" s="145" t="s">
        <v>58</v>
      </c>
      <c r="C11" s="146" t="s">
        <v>132</v>
      </c>
      <c r="D11" s="147" t="s">
        <v>133</v>
      </c>
      <c r="E11" s="134" t="s">
        <v>147</v>
      </c>
      <c r="F11" s="129" t="s">
        <v>57</v>
      </c>
      <c r="G11" s="129" t="s">
        <v>129</v>
      </c>
      <c r="H11" s="149" t="s">
        <v>130</v>
      </c>
      <c r="I11" s="97"/>
      <c r="J11" s="97"/>
      <c r="K11" s="97"/>
      <c r="L11" s="150" t="s">
        <v>50</v>
      </c>
      <c r="M11" s="97"/>
      <c r="N11" s="98"/>
      <c r="O11" s="150" t="s">
        <v>50</v>
      </c>
      <c r="P11" s="98"/>
      <c r="Q11" s="98"/>
      <c r="R11" s="97"/>
      <c r="S11" s="97"/>
      <c r="T11" s="114"/>
      <c r="V11" s="218"/>
      <c r="X11" s="93" t="s">
        <v>2477</v>
      </c>
    </row>
    <row r="12" spans="1:24" s="206" customFormat="1" ht="43.5">
      <c r="A12" s="200">
        <v>2</v>
      </c>
      <c r="B12" s="201" t="s">
        <v>58</v>
      </c>
      <c r="C12" s="202" t="s">
        <v>1815</v>
      </c>
      <c r="D12" s="203" t="s">
        <v>199</v>
      </c>
      <c r="E12" s="213" t="s">
        <v>151</v>
      </c>
      <c r="F12" s="200" t="s">
        <v>57</v>
      </c>
      <c r="G12" s="200" t="s">
        <v>200</v>
      </c>
      <c r="H12" s="204" t="s">
        <v>2455</v>
      </c>
      <c r="I12" s="200" t="s">
        <v>201</v>
      </c>
      <c r="J12" s="200"/>
      <c r="K12" s="200"/>
      <c r="L12" s="200"/>
      <c r="M12" s="211" t="s">
        <v>50</v>
      </c>
      <c r="N12" s="203"/>
      <c r="O12" s="211" t="s">
        <v>50</v>
      </c>
      <c r="P12" s="203"/>
      <c r="Q12" s="203"/>
      <c r="R12" s="200"/>
      <c r="S12" s="200"/>
      <c r="T12" s="302"/>
      <c r="U12" s="206" t="s">
        <v>1801</v>
      </c>
      <c r="V12" s="207">
        <v>4000</v>
      </c>
      <c r="X12" s="206" t="s">
        <v>1816</v>
      </c>
    </row>
    <row r="13" spans="1:24" ht="43.5">
      <c r="A13" s="21">
        <v>3</v>
      </c>
      <c r="B13" s="55" t="s">
        <v>45</v>
      </c>
      <c r="C13" s="56" t="s">
        <v>203</v>
      </c>
      <c r="D13" s="57" t="s">
        <v>204</v>
      </c>
      <c r="E13" s="26" t="s">
        <v>151</v>
      </c>
      <c r="F13" s="21" t="s">
        <v>57</v>
      </c>
      <c r="G13" s="21" t="s">
        <v>200</v>
      </c>
      <c r="H13" s="60" t="s">
        <v>205</v>
      </c>
      <c r="I13" s="21" t="s">
        <v>206</v>
      </c>
      <c r="J13" s="21"/>
      <c r="K13" s="21"/>
      <c r="L13" s="6"/>
      <c r="M13" s="59" t="s">
        <v>50</v>
      </c>
      <c r="N13" s="7"/>
      <c r="O13" s="59" t="s">
        <v>50</v>
      </c>
      <c r="P13" s="7"/>
      <c r="Q13" s="7"/>
      <c r="R13" s="6"/>
      <c r="S13" s="6"/>
      <c r="T13" s="115"/>
      <c r="V13" s="209"/>
    </row>
    <row r="14" spans="1:24" s="206" customFormat="1" ht="43.5">
      <c r="A14" s="200">
        <v>4</v>
      </c>
      <c r="B14" s="201" t="s">
        <v>58</v>
      </c>
      <c r="C14" s="202" t="s">
        <v>207</v>
      </c>
      <c r="D14" s="203" t="s">
        <v>208</v>
      </c>
      <c r="E14" s="213" t="s">
        <v>151</v>
      </c>
      <c r="F14" s="200" t="s">
        <v>57</v>
      </c>
      <c r="G14" s="200" t="s">
        <v>209</v>
      </c>
      <c r="H14" s="204" t="s">
        <v>210</v>
      </c>
      <c r="I14" s="200" t="s">
        <v>211</v>
      </c>
      <c r="J14" s="200"/>
      <c r="K14" s="200"/>
      <c r="L14" s="200"/>
      <c r="M14" s="211" t="s">
        <v>50</v>
      </c>
      <c r="N14" s="203"/>
      <c r="O14" s="211" t="s">
        <v>50</v>
      </c>
      <c r="P14" s="203"/>
      <c r="Q14" s="203"/>
      <c r="R14" s="200"/>
      <c r="S14" s="200"/>
      <c r="T14" s="302"/>
      <c r="U14" s="206" t="s">
        <v>1801</v>
      </c>
      <c r="V14" s="207">
        <v>4000</v>
      </c>
    </row>
    <row r="15" spans="1:24" s="206" customFormat="1" ht="43.5">
      <c r="A15" s="200">
        <v>5</v>
      </c>
      <c r="B15" s="201" t="s">
        <v>45</v>
      </c>
      <c r="C15" s="202" t="s">
        <v>212</v>
      </c>
      <c r="D15" s="203" t="s">
        <v>213</v>
      </c>
      <c r="E15" s="213" t="s">
        <v>151</v>
      </c>
      <c r="F15" s="200" t="s">
        <v>57</v>
      </c>
      <c r="G15" s="200" t="s">
        <v>214</v>
      </c>
      <c r="H15" s="204" t="s">
        <v>215</v>
      </c>
      <c r="I15" s="200" t="s">
        <v>216</v>
      </c>
      <c r="J15" s="200"/>
      <c r="K15" s="200"/>
      <c r="L15" s="200"/>
      <c r="M15" s="211" t="s">
        <v>50</v>
      </c>
      <c r="N15" s="203"/>
      <c r="O15" s="211" t="s">
        <v>50</v>
      </c>
      <c r="P15" s="203"/>
      <c r="Q15" s="203"/>
      <c r="R15" s="200"/>
      <c r="S15" s="200"/>
      <c r="T15" s="302"/>
      <c r="U15" s="206" t="s">
        <v>1801</v>
      </c>
      <c r="V15" s="207">
        <v>4000</v>
      </c>
    </row>
    <row r="16" spans="1:24" s="206" customFormat="1" ht="43.5">
      <c r="A16" s="200">
        <v>6</v>
      </c>
      <c r="B16" s="201" t="s">
        <v>45</v>
      </c>
      <c r="C16" s="202" t="s">
        <v>217</v>
      </c>
      <c r="D16" s="203" t="s">
        <v>218</v>
      </c>
      <c r="E16" s="213" t="s">
        <v>151</v>
      </c>
      <c r="F16" s="200" t="s">
        <v>57</v>
      </c>
      <c r="G16" s="200" t="s">
        <v>219</v>
      </c>
      <c r="H16" s="204" t="s">
        <v>220</v>
      </c>
      <c r="I16" s="200" t="s">
        <v>221</v>
      </c>
      <c r="J16" s="200"/>
      <c r="K16" s="200"/>
      <c r="L16" s="200"/>
      <c r="M16" s="211" t="s">
        <v>50</v>
      </c>
      <c r="N16" s="203"/>
      <c r="O16" s="211" t="s">
        <v>50</v>
      </c>
      <c r="P16" s="203"/>
      <c r="Q16" s="203"/>
      <c r="R16" s="200"/>
      <c r="S16" s="200"/>
      <c r="T16" s="302"/>
      <c r="U16" s="206" t="s">
        <v>1801</v>
      </c>
      <c r="V16" s="207">
        <v>4000</v>
      </c>
    </row>
    <row r="17" spans="1:22" s="206" customFormat="1" ht="43.5">
      <c r="A17" s="200">
        <v>7</v>
      </c>
      <c r="B17" s="201" t="s">
        <v>58</v>
      </c>
      <c r="C17" s="202" t="s">
        <v>222</v>
      </c>
      <c r="D17" s="203" t="s">
        <v>223</v>
      </c>
      <c r="E17" s="213" t="s">
        <v>151</v>
      </c>
      <c r="F17" s="200" t="s">
        <v>57</v>
      </c>
      <c r="G17" s="200" t="s">
        <v>224</v>
      </c>
      <c r="H17" s="204" t="s">
        <v>225</v>
      </c>
      <c r="I17" s="200" t="s">
        <v>226</v>
      </c>
      <c r="J17" s="200"/>
      <c r="K17" s="200"/>
      <c r="L17" s="200"/>
      <c r="M17" s="211" t="s">
        <v>50</v>
      </c>
      <c r="N17" s="203"/>
      <c r="O17" s="211" t="s">
        <v>50</v>
      </c>
      <c r="P17" s="203"/>
      <c r="Q17" s="203"/>
      <c r="R17" s="200"/>
      <c r="S17" s="200"/>
      <c r="T17" s="302"/>
      <c r="U17" s="206" t="s">
        <v>1801</v>
      </c>
      <c r="V17" s="207">
        <v>4000</v>
      </c>
    </row>
    <row r="18" spans="1:22" ht="43.5">
      <c r="A18" s="21">
        <v>8</v>
      </c>
      <c r="B18" s="55" t="s">
        <v>45</v>
      </c>
      <c r="C18" s="56" t="s">
        <v>227</v>
      </c>
      <c r="D18" s="57" t="s">
        <v>228</v>
      </c>
      <c r="E18" s="26" t="s">
        <v>151</v>
      </c>
      <c r="F18" s="21" t="s">
        <v>57</v>
      </c>
      <c r="G18" s="21" t="s">
        <v>229</v>
      </c>
      <c r="H18" s="60" t="s">
        <v>230</v>
      </c>
      <c r="I18" s="21" t="s">
        <v>231</v>
      </c>
      <c r="J18" s="21"/>
      <c r="K18" s="21"/>
      <c r="L18" s="6"/>
      <c r="M18" s="59" t="s">
        <v>50</v>
      </c>
      <c r="N18" s="7"/>
      <c r="O18" s="59" t="s">
        <v>50</v>
      </c>
      <c r="P18" s="7"/>
      <c r="Q18" s="7"/>
      <c r="R18" s="6"/>
      <c r="S18" s="6"/>
      <c r="T18" s="115"/>
      <c r="V18" s="209"/>
    </row>
    <row r="19" spans="1:22" s="206" customFormat="1" ht="43.5">
      <c r="A19" s="200">
        <v>9</v>
      </c>
      <c r="B19" s="201" t="s">
        <v>58</v>
      </c>
      <c r="C19" s="202" t="s">
        <v>262</v>
      </c>
      <c r="D19" s="203" t="s">
        <v>263</v>
      </c>
      <c r="E19" s="213" t="s">
        <v>250</v>
      </c>
      <c r="F19" s="200" t="s">
        <v>57</v>
      </c>
      <c r="G19" s="200" t="s">
        <v>264</v>
      </c>
      <c r="H19" s="204" t="s">
        <v>265</v>
      </c>
      <c r="I19" s="200" t="s">
        <v>2456</v>
      </c>
      <c r="J19" s="200"/>
      <c r="K19" s="200"/>
      <c r="L19" s="200"/>
      <c r="M19" s="211" t="s">
        <v>50</v>
      </c>
      <c r="N19" s="203"/>
      <c r="O19" s="211" t="s">
        <v>50</v>
      </c>
      <c r="P19" s="203"/>
      <c r="Q19" s="203"/>
      <c r="R19" s="200"/>
      <c r="S19" s="200"/>
      <c r="T19" s="302"/>
      <c r="U19" s="206" t="s">
        <v>1801</v>
      </c>
      <c r="V19" s="207">
        <v>4000</v>
      </c>
    </row>
    <row r="20" spans="1:22" ht="43.5">
      <c r="A20" s="21">
        <v>10</v>
      </c>
      <c r="B20" s="55" t="s">
        <v>54</v>
      </c>
      <c r="C20" s="56" t="s">
        <v>300</v>
      </c>
      <c r="D20" s="57" t="s">
        <v>301</v>
      </c>
      <c r="E20" s="26" t="s">
        <v>164</v>
      </c>
      <c r="F20" s="21" t="s">
        <v>57</v>
      </c>
      <c r="G20" s="21" t="s">
        <v>302</v>
      </c>
      <c r="H20" s="60" t="s">
        <v>303</v>
      </c>
      <c r="I20" s="60" t="s">
        <v>304</v>
      </c>
      <c r="J20" s="60"/>
      <c r="K20" s="60"/>
      <c r="L20" s="6"/>
      <c r="M20" s="59" t="s">
        <v>50</v>
      </c>
      <c r="N20" s="7"/>
      <c r="O20" s="59" t="s">
        <v>50</v>
      </c>
      <c r="P20" s="7"/>
      <c r="Q20" s="7"/>
      <c r="R20" s="6"/>
      <c r="S20" s="6"/>
      <c r="T20" s="115"/>
      <c r="V20" s="209"/>
    </row>
    <row r="21" spans="1:22" s="206" customFormat="1" ht="43.5">
      <c r="A21" s="200">
        <v>11</v>
      </c>
      <c r="B21" s="201" t="s">
        <v>58</v>
      </c>
      <c r="C21" s="202" t="s">
        <v>305</v>
      </c>
      <c r="D21" s="203" t="s">
        <v>306</v>
      </c>
      <c r="E21" s="213" t="s">
        <v>164</v>
      </c>
      <c r="F21" s="200" t="s">
        <v>57</v>
      </c>
      <c r="G21" s="200" t="s">
        <v>307</v>
      </c>
      <c r="H21" s="204" t="s">
        <v>308</v>
      </c>
      <c r="I21" s="200" t="s">
        <v>2457</v>
      </c>
      <c r="J21" s="200"/>
      <c r="K21" s="200"/>
      <c r="L21" s="200"/>
      <c r="M21" s="211" t="s">
        <v>50</v>
      </c>
      <c r="N21" s="203"/>
      <c r="O21" s="211" t="s">
        <v>50</v>
      </c>
      <c r="P21" s="203"/>
      <c r="Q21" s="203"/>
      <c r="R21" s="200"/>
      <c r="S21" s="200"/>
      <c r="T21" s="302"/>
      <c r="U21" s="206" t="s">
        <v>1801</v>
      </c>
      <c r="V21" s="207">
        <v>4000</v>
      </c>
    </row>
    <row r="22" spans="1:22" s="206" customFormat="1" ht="43.5">
      <c r="A22" s="200">
        <v>12</v>
      </c>
      <c r="B22" s="201" t="s">
        <v>45</v>
      </c>
      <c r="C22" s="202" t="s">
        <v>309</v>
      </c>
      <c r="D22" s="203" t="s">
        <v>310</v>
      </c>
      <c r="E22" s="204" t="s">
        <v>311</v>
      </c>
      <c r="F22" s="200" t="s">
        <v>57</v>
      </c>
      <c r="G22" s="200" t="s">
        <v>312</v>
      </c>
      <c r="H22" s="204"/>
      <c r="I22" s="204" t="s">
        <v>313</v>
      </c>
      <c r="J22" s="204"/>
      <c r="K22" s="204"/>
      <c r="L22" s="200"/>
      <c r="M22" s="211" t="s">
        <v>50</v>
      </c>
      <c r="N22" s="203"/>
      <c r="O22" s="211" t="s">
        <v>50</v>
      </c>
      <c r="P22" s="203"/>
      <c r="Q22" s="203"/>
      <c r="R22" s="200"/>
      <c r="S22" s="200"/>
      <c r="T22" s="302"/>
      <c r="U22" s="206" t="s">
        <v>1801</v>
      </c>
      <c r="V22" s="207">
        <v>4000</v>
      </c>
    </row>
    <row r="23" spans="1:22" s="206" customFormat="1" ht="43.5">
      <c r="A23" s="200">
        <v>13</v>
      </c>
      <c r="B23" s="201" t="s">
        <v>54</v>
      </c>
      <c r="C23" s="202" t="s">
        <v>315</v>
      </c>
      <c r="D23" s="203" t="s">
        <v>316</v>
      </c>
      <c r="E23" s="204" t="s">
        <v>311</v>
      </c>
      <c r="F23" s="200" t="s">
        <v>57</v>
      </c>
      <c r="G23" s="204" t="s">
        <v>317</v>
      </c>
      <c r="H23" s="204" t="s">
        <v>318</v>
      </c>
      <c r="I23" s="204" t="s">
        <v>319</v>
      </c>
      <c r="J23" s="204"/>
      <c r="K23" s="204"/>
      <c r="L23" s="200"/>
      <c r="M23" s="211" t="s">
        <v>50</v>
      </c>
      <c r="N23" s="203"/>
      <c r="O23" s="211" t="s">
        <v>50</v>
      </c>
      <c r="P23" s="203"/>
      <c r="Q23" s="203"/>
      <c r="R23" s="200"/>
      <c r="S23" s="200"/>
      <c r="T23" s="302"/>
      <c r="U23" s="206" t="s">
        <v>1801</v>
      </c>
      <c r="V23" s="207">
        <v>4000</v>
      </c>
    </row>
    <row r="24" spans="1:22" s="206" customFormat="1" ht="43.5">
      <c r="A24" s="200">
        <v>14</v>
      </c>
      <c r="B24" s="201" t="s">
        <v>45</v>
      </c>
      <c r="C24" s="202" t="s">
        <v>325</v>
      </c>
      <c r="D24" s="203" t="s">
        <v>326</v>
      </c>
      <c r="E24" s="204" t="s">
        <v>327</v>
      </c>
      <c r="F24" s="200" t="s">
        <v>57</v>
      </c>
      <c r="G24" s="200" t="s">
        <v>328</v>
      </c>
      <c r="H24" s="200"/>
      <c r="I24" s="200" t="s">
        <v>329</v>
      </c>
      <c r="J24" s="200"/>
      <c r="K24" s="200"/>
      <c r="L24" s="200"/>
      <c r="M24" s="211" t="s">
        <v>50</v>
      </c>
      <c r="N24" s="203"/>
      <c r="O24" s="211" t="s">
        <v>50</v>
      </c>
      <c r="P24" s="203"/>
      <c r="Q24" s="203"/>
      <c r="R24" s="200"/>
      <c r="S24" s="200"/>
      <c r="T24" s="302"/>
      <c r="U24" s="206" t="s">
        <v>1801</v>
      </c>
      <c r="V24" s="207">
        <v>4000</v>
      </c>
    </row>
    <row r="25" spans="1:22" ht="43.5">
      <c r="A25" s="21">
        <v>15</v>
      </c>
      <c r="B25" s="55" t="s">
        <v>58</v>
      </c>
      <c r="C25" s="56" t="s">
        <v>341</v>
      </c>
      <c r="D25" s="57" t="s">
        <v>342</v>
      </c>
      <c r="E25" s="60" t="s">
        <v>332</v>
      </c>
      <c r="F25" s="21" t="s">
        <v>57</v>
      </c>
      <c r="G25" s="21" t="s">
        <v>333</v>
      </c>
      <c r="H25" s="21" t="s">
        <v>334</v>
      </c>
      <c r="I25" s="21" t="s">
        <v>343</v>
      </c>
      <c r="J25" s="21"/>
      <c r="K25" s="21"/>
      <c r="L25" s="6"/>
      <c r="M25" s="59" t="s">
        <v>50</v>
      </c>
      <c r="N25" s="7"/>
      <c r="O25" s="59" t="s">
        <v>50</v>
      </c>
      <c r="P25" s="7"/>
      <c r="Q25" s="7"/>
      <c r="R25" s="6"/>
      <c r="S25" s="6"/>
      <c r="T25" s="115"/>
      <c r="V25" s="209"/>
    </row>
    <row r="26" spans="1:22" ht="43.5">
      <c r="A26" s="21">
        <v>16</v>
      </c>
      <c r="B26" s="55" t="s">
        <v>45</v>
      </c>
      <c r="C26" s="56" t="s">
        <v>344</v>
      </c>
      <c r="D26" s="57" t="s">
        <v>345</v>
      </c>
      <c r="E26" s="60" t="s">
        <v>332</v>
      </c>
      <c r="F26" s="21" t="s">
        <v>57</v>
      </c>
      <c r="G26" s="21" t="s">
        <v>333</v>
      </c>
      <c r="H26" s="21" t="s">
        <v>334</v>
      </c>
      <c r="I26" s="21" t="s">
        <v>335</v>
      </c>
      <c r="J26" s="21"/>
      <c r="K26" s="21"/>
      <c r="L26" s="6"/>
      <c r="M26" s="59" t="s">
        <v>50</v>
      </c>
      <c r="N26" s="7"/>
      <c r="O26" s="59" t="s">
        <v>50</v>
      </c>
      <c r="P26" s="7"/>
      <c r="Q26" s="7"/>
      <c r="R26" s="6"/>
      <c r="S26" s="6"/>
      <c r="T26" s="115"/>
      <c r="V26" s="209"/>
    </row>
    <row r="27" spans="1:22" ht="43.5">
      <c r="A27" s="21">
        <v>17</v>
      </c>
      <c r="B27" s="55" t="s">
        <v>58</v>
      </c>
      <c r="C27" s="56" t="s">
        <v>270</v>
      </c>
      <c r="D27" s="57" t="s">
        <v>346</v>
      </c>
      <c r="E27" s="60" t="s">
        <v>332</v>
      </c>
      <c r="F27" s="21" t="s">
        <v>57</v>
      </c>
      <c r="G27" s="21" t="s">
        <v>333</v>
      </c>
      <c r="H27" s="21" t="s">
        <v>334</v>
      </c>
      <c r="I27" s="21" t="s">
        <v>347</v>
      </c>
      <c r="J27" s="21"/>
      <c r="K27" s="21"/>
      <c r="L27" s="6"/>
      <c r="M27" s="59" t="s">
        <v>50</v>
      </c>
      <c r="N27" s="7"/>
      <c r="O27" s="59" t="s">
        <v>50</v>
      </c>
      <c r="P27" s="7"/>
      <c r="Q27" s="7"/>
      <c r="R27" s="6"/>
      <c r="S27" s="6"/>
      <c r="T27" s="115"/>
      <c r="V27" s="209"/>
    </row>
    <row r="28" spans="1:22" s="206" customFormat="1" ht="43.5">
      <c r="A28" s="200">
        <v>18</v>
      </c>
      <c r="B28" s="201" t="s">
        <v>58</v>
      </c>
      <c r="C28" s="202" t="s">
        <v>1819</v>
      </c>
      <c r="D28" s="203" t="s">
        <v>348</v>
      </c>
      <c r="E28" s="204" t="s">
        <v>332</v>
      </c>
      <c r="F28" s="200" t="s">
        <v>57</v>
      </c>
      <c r="G28" s="200" t="s">
        <v>333</v>
      </c>
      <c r="H28" s="200" t="s">
        <v>334</v>
      </c>
      <c r="I28" s="200" t="s">
        <v>335</v>
      </c>
      <c r="J28" s="200"/>
      <c r="K28" s="200"/>
      <c r="L28" s="200"/>
      <c r="M28" s="211" t="s">
        <v>50</v>
      </c>
      <c r="N28" s="203"/>
      <c r="O28" s="211" t="s">
        <v>50</v>
      </c>
      <c r="P28" s="203"/>
      <c r="Q28" s="203"/>
      <c r="R28" s="200"/>
      <c r="S28" s="200"/>
      <c r="T28" s="302"/>
      <c r="U28" s="206" t="s">
        <v>1803</v>
      </c>
      <c r="V28" s="207">
        <v>4000</v>
      </c>
    </row>
    <row r="29" spans="1:22" s="206" customFormat="1" ht="43.5">
      <c r="A29" s="200">
        <v>19</v>
      </c>
      <c r="B29" s="201" t="s">
        <v>58</v>
      </c>
      <c r="C29" s="202" t="s">
        <v>2496</v>
      </c>
      <c r="D29" s="203" t="s">
        <v>349</v>
      </c>
      <c r="E29" s="204" t="s">
        <v>332</v>
      </c>
      <c r="F29" s="200" t="s">
        <v>57</v>
      </c>
      <c r="G29" s="200" t="s">
        <v>333</v>
      </c>
      <c r="H29" s="200" t="s">
        <v>334</v>
      </c>
      <c r="I29" s="200" t="s">
        <v>335</v>
      </c>
      <c r="J29" s="200"/>
      <c r="K29" s="200"/>
      <c r="L29" s="200"/>
      <c r="M29" s="211" t="s">
        <v>50</v>
      </c>
      <c r="N29" s="203"/>
      <c r="O29" s="211" t="s">
        <v>50</v>
      </c>
      <c r="P29" s="203"/>
      <c r="Q29" s="203"/>
      <c r="R29" s="200"/>
      <c r="S29" s="200"/>
      <c r="T29" s="302"/>
      <c r="U29" s="206" t="s">
        <v>1803</v>
      </c>
      <c r="V29" s="207">
        <v>4000</v>
      </c>
    </row>
    <row r="30" spans="1:22" s="206" customFormat="1" ht="43.5">
      <c r="A30" s="200">
        <v>20</v>
      </c>
      <c r="B30" s="201" t="s">
        <v>58</v>
      </c>
      <c r="C30" s="202" t="s">
        <v>202</v>
      </c>
      <c r="D30" s="203" t="s">
        <v>350</v>
      </c>
      <c r="E30" s="204" t="s">
        <v>351</v>
      </c>
      <c r="F30" s="200" t="s">
        <v>57</v>
      </c>
      <c r="G30" s="200" t="s">
        <v>338</v>
      </c>
      <c r="H30" s="200" t="s">
        <v>339</v>
      </c>
      <c r="I30" s="200" t="s">
        <v>352</v>
      </c>
      <c r="J30" s="200"/>
      <c r="K30" s="200"/>
      <c r="L30" s="200"/>
      <c r="M30" s="211" t="s">
        <v>50</v>
      </c>
      <c r="N30" s="203"/>
      <c r="O30" s="211" t="s">
        <v>50</v>
      </c>
      <c r="P30" s="203"/>
      <c r="Q30" s="203"/>
      <c r="R30" s="200"/>
      <c r="S30" s="200"/>
      <c r="T30" s="302"/>
      <c r="U30" s="206" t="s">
        <v>1803</v>
      </c>
      <c r="V30" s="207">
        <v>4000</v>
      </c>
    </row>
    <row r="31" spans="1:22" s="93" customFormat="1" ht="43.5" hidden="1">
      <c r="A31" s="129"/>
      <c r="B31" s="145" t="s">
        <v>54</v>
      </c>
      <c r="C31" s="146" t="s">
        <v>353</v>
      </c>
      <c r="D31" s="147" t="s">
        <v>354</v>
      </c>
      <c r="E31" s="148" t="s">
        <v>332</v>
      </c>
      <c r="F31" s="129" t="s">
        <v>57</v>
      </c>
      <c r="G31" s="129" t="s">
        <v>355</v>
      </c>
      <c r="H31" s="129" t="s">
        <v>356</v>
      </c>
      <c r="I31" s="129" t="s">
        <v>357</v>
      </c>
      <c r="J31" s="129"/>
      <c r="K31" s="129"/>
      <c r="L31" s="97"/>
      <c r="M31" s="150" t="s">
        <v>50</v>
      </c>
      <c r="N31" s="98"/>
      <c r="O31" s="150" t="s">
        <v>50</v>
      </c>
      <c r="P31" s="98"/>
      <c r="Q31" s="98"/>
      <c r="R31" s="97"/>
      <c r="S31" s="97"/>
      <c r="T31" s="114"/>
      <c r="U31" s="93" t="s">
        <v>1742</v>
      </c>
      <c r="V31" s="218"/>
    </row>
    <row r="32" spans="1:22" s="206" customFormat="1" ht="43.5">
      <c r="A32" s="200">
        <v>21</v>
      </c>
      <c r="B32" s="201" t="s">
        <v>58</v>
      </c>
      <c r="C32" s="202" t="s">
        <v>365</v>
      </c>
      <c r="D32" s="203" t="s">
        <v>366</v>
      </c>
      <c r="E32" s="204" t="s">
        <v>367</v>
      </c>
      <c r="F32" s="200" t="s">
        <v>57</v>
      </c>
      <c r="G32" s="200" t="s">
        <v>368</v>
      </c>
      <c r="H32" s="204" t="s">
        <v>369</v>
      </c>
      <c r="I32" s="200" t="s">
        <v>370</v>
      </c>
      <c r="J32" s="200"/>
      <c r="K32" s="200"/>
      <c r="L32" s="200"/>
      <c r="M32" s="211" t="s">
        <v>50</v>
      </c>
      <c r="N32" s="203"/>
      <c r="O32" s="211" t="s">
        <v>50</v>
      </c>
      <c r="P32" s="203"/>
      <c r="Q32" s="203"/>
      <c r="R32" s="200"/>
      <c r="S32" s="200"/>
      <c r="T32" s="302"/>
      <c r="U32" s="206" t="s">
        <v>1801</v>
      </c>
      <c r="V32" s="207">
        <v>4000</v>
      </c>
    </row>
    <row r="33" spans="1:23" s="206" customFormat="1" ht="43.5">
      <c r="A33" s="200">
        <v>22</v>
      </c>
      <c r="B33" s="201" t="s">
        <v>58</v>
      </c>
      <c r="C33" s="202" t="s">
        <v>55</v>
      </c>
      <c r="D33" s="203" t="s">
        <v>371</v>
      </c>
      <c r="E33" s="204" t="s">
        <v>367</v>
      </c>
      <c r="F33" s="200" t="s">
        <v>57</v>
      </c>
      <c r="G33" s="200" t="s">
        <v>372</v>
      </c>
      <c r="H33" s="204" t="s">
        <v>373</v>
      </c>
      <c r="I33" s="200" t="s">
        <v>374</v>
      </c>
      <c r="J33" s="200"/>
      <c r="K33" s="200"/>
      <c r="L33" s="200"/>
      <c r="M33" s="211" t="s">
        <v>50</v>
      </c>
      <c r="N33" s="203"/>
      <c r="O33" s="211" t="s">
        <v>50</v>
      </c>
      <c r="P33" s="203"/>
      <c r="Q33" s="203"/>
      <c r="R33" s="200"/>
      <c r="S33" s="200"/>
      <c r="T33" s="302"/>
      <c r="U33" s="206" t="s">
        <v>1801</v>
      </c>
      <c r="V33" s="207">
        <v>4000</v>
      </c>
    </row>
    <row r="34" spans="1:23" s="206" customFormat="1" ht="43.5">
      <c r="A34" s="200">
        <v>23</v>
      </c>
      <c r="B34" s="201" t="s">
        <v>58</v>
      </c>
      <c r="C34" s="202" t="s">
        <v>375</v>
      </c>
      <c r="D34" s="203" t="s">
        <v>376</v>
      </c>
      <c r="E34" s="204" t="s">
        <v>367</v>
      </c>
      <c r="F34" s="200" t="s">
        <v>57</v>
      </c>
      <c r="G34" s="200" t="s">
        <v>377</v>
      </c>
      <c r="H34" s="204" t="s">
        <v>378</v>
      </c>
      <c r="I34" s="200" t="s">
        <v>379</v>
      </c>
      <c r="J34" s="200"/>
      <c r="K34" s="200"/>
      <c r="L34" s="200"/>
      <c r="M34" s="211" t="s">
        <v>50</v>
      </c>
      <c r="N34" s="203"/>
      <c r="O34" s="211" t="s">
        <v>50</v>
      </c>
      <c r="P34" s="203"/>
      <c r="Q34" s="203"/>
      <c r="R34" s="200"/>
      <c r="S34" s="200"/>
      <c r="T34" s="302"/>
      <c r="U34" s="206" t="s">
        <v>1801</v>
      </c>
      <c r="V34" s="207">
        <v>4000</v>
      </c>
    </row>
    <row r="35" spans="1:23" s="206" customFormat="1" ht="43.5">
      <c r="A35" s="200">
        <v>24</v>
      </c>
      <c r="B35" s="201" t="s">
        <v>58</v>
      </c>
      <c r="C35" s="202" t="s">
        <v>396</v>
      </c>
      <c r="D35" s="203" t="s">
        <v>397</v>
      </c>
      <c r="E35" s="204" t="s">
        <v>392</v>
      </c>
      <c r="F35" s="200" t="s">
        <v>57</v>
      </c>
      <c r="G35" s="200" t="s">
        <v>398</v>
      </c>
      <c r="H35" s="204" t="s">
        <v>399</v>
      </c>
      <c r="I35" s="200" t="s">
        <v>400</v>
      </c>
      <c r="J35" s="200"/>
      <c r="K35" s="200"/>
      <c r="L35" s="200"/>
      <c r="M35" s="211" t="s">
        <v>50</v>
      </c>
      <c r="N35" s="203"/>
      <c r="O35" s="211" t="s">
        <v>50</v>
      </c>
      <c r="P35" s="203"/>
      <c r="Q35" s="203"/>
      <c r="R35" s="200"/>
      <c r="S35" s="200"/>
      <c r="T35" s="302"/>
      <c r="U35" s="206" t="s">
        <v>1801</v>
      </c>
      <c r="V35" s="207">
        <v>4000</v>
      </c>
    </row>
    <row r="36" spans="1:23" s="206" customFormat="1" ht="43.5">
      <c r="A36" s="200">
        <v>25</v>
      </c>
      <c r="B36" s="201" t="s">
        <v>58</v>
      </c>
      <c r="C36" s="202" t="s">
        <v>401</v>
      </c>
      <c r="D36" s="203" t="s">
        <v>402</v>
      </c>
      <c r="E36" s="204" t="s">
        <v>392</v>
      </c>
      <c r="F36" s="200" t="s">
        <v>57</v>
      </c>
      <c r="G36" s="200" t="s">
        <v>403</v>
      </c>
      <c r="H36" s="204" t="s">
        <v>404</v>
      </c>
      <c r="I36" s="204" t="s">
        <v>405</v>
      </c>
      <c r="J36" s="204"/>
      <c r="K36" s="204"/>
      <c r="L36" s="200"/>
      <c r="M36" s="211" t="s">
        <v>50</v>
      </c>
      <c r="N36" s="203"/>
      <c r="O36" s="211" t="s">
        <v>50</v>
      </c>
      <c r="P36" s="203"/>
      <c r="Q36" s="203"/>
      <c r="R36" s="200"/>
      <c r="S36" s="200"/>
      <c r="T36" s="302"/>
      <c r="U36" s="206" t="s">
        <v>1801</v>
      </c>
      <c r="V36" s="207">
        <v>4000</v>
      </c>
    </row>
    <row r="37" spans="1:23" ht="43.5">
      <c r="A37" s="21">
        <v>26</v>
      </c>
      <c r="B37" s="55" t="s">
        <v>54</v>
      </c>
      <c r="C37" s="56" t="s">
        <v>427</v>
      </c>
      <c r="D37" s="57" t="s">
        <v>428</v>
      </c>
      <c r="E37" s="60" t="s">
        <v>311</v>
      </c>
      <c r="F37" s="21" t="s">
        <v>57</v>
      </c>
      <c r="G37" s="21" t="s">
        <v>429</v>
      </c>
      <c r="H37" s="60" t="s">
        <v>430</v>
      </c>
      <c r="I37" s="21" t="s">
        <v>431</v>
      </c>
      <c r="J37" s="21"/>
      <c r="K37" s="21"/>
      <c r="L37" s="21"/>
      <c r="M37" s="59" t="s">
        <v>50</v>
      </c>
      <c r="N37" s="7"/>
      <c r="O37" s="59" t="s">
        <v>50</v>
      </c>
      <c r="P37" s="7"/>
      <c r="Q37" s="7"/>
      <c r="R37" s="6"/>
      <c r="S37" s="6"/>
      <c r="T37" s="115"/>
      <c r="V37" s="209"/>
    </row>
    <row r="38" spans="1:23" ht="43.5">
      <c r="A38" s="21">
        <v>27</v>
      </c>
      <c r="B38" s="55" t="s">
        <v>54</v>
      </c>
      <c r="C38" s="56" t="s">
        <v>432</v>
      </c>
      <c r="D38" s="57" t="s">
        <v>428</v>
      </c>
      <c r="E38" s="60" t="s">
        <v>311</v>
      </c>
      <c r="F38" s="21" t="s">
        <v>57</v>
      </c>
      <c r="G38" s="21" t="s">
        <v>429</v>
      </c>
      <c r="H38" s="60" t="s">
        <v>430</v>
      </c>
      <c r="I38" s="21" t="s">
        <v>433</v>
      </c>
      <c r="J38" s="21"/>
      <c r="K38" s="21"/>
      <c r="L38" s="21"/>
      <c r="M38" s="59" t="s">
        <v>50</v>
      </c>
      <c r="N38" s="7"/>
      <c r="O38" s="59" t="s">
        <v>50</v>
      </c>
      <c r="P38" s="7"/>
      <c r="Q38" s="7"/>
      <c r="R38" s="6"/>
      <c r="S38" s="6"/>
      <c r="T38" s="115"/>
      <c r="V38" s="209"/>
    </row>
    <row r="39" spans="1:23" s="164" customFormat="1" ht="43.5" hidden="1">
      <c r="A39" s="156"/>
      <c r="B39" s="208" t="s">
        <v>58</v>
      </c>
      <c r="C39" s="157" t="s">
        <v>456</v>
      </c>
      <c r="D39" s="158" t="s">
        <v>457</v>
      </c>
      <c r="E39" s="159" t="s">
        <v>451</v>
      </c>
      <c r="F39" s="156" t="s">
        <v>57</v>
      </c>
      <c r="G39" s="156" t="s">
        <v>458</v>
      </c>
      <c r="H39" s="159" t="s">
        <v>459</v>
      </c>
      <c r="I39" s="156" t="s">
        <v>460</v>
      </c>
      <c r="J39" s="156"/>
      <c r="K39" s="156"/>
      <c r="L39" s="156"/>
      <c r="M39" s="160" t="s">
        <v>50</v>
      </c>
      <c r="N39" s="158"/>
      <c r="O39" s="160" t="s">
        <v>50</v>
      </c>
      <c r="P39" s="158"/>
      <c r="Q39" s="158"/>
      <c r="R39" s="156"/>
      <c r="S39" s="156"/>
      <c r="T39" s="303"/>
      <c r="U39" s="164" t="s">
        <v>1801</v>
      </c>
      <c r="V39" s="217">
        <v>4000</v>
      </c>
      <c r="W39" s="164" t="s">
        <v>2434</v>
      </c>
    </row>
    <row r="40" spans="1:23" s="93" customFormat="1" ht="43.5" hidden="1">
      <c r="A40" s="129"/>
      <c r="B40" s="145" t="s">
        <v>45</v>
      </c>
      <c r="C40" s="146" t="s">
        <v>461</v>
      </c>
      <c r="D40" s="147" t="s">
        <v>462</v>
      </c>
      <c r="E40" s="148" t="s">
        <v>451</v>
      </c>
      <c r="F40" s="129" t="s">
        <v>57</v>
      </c>
      <c r="G40" s="129" t="s">
        <v>463</v>
      </c>
      <c r="H40" s="148" t="s">
        <v>464</v>
      </c>
      <c r="I40" s="129" t="s">
        <v>465</v>
      </c>
      <c r="J40" s="129"/>
      <c r="K40" s="129"/>
      <c r="L40" s="97"/>
      <c r="M40" s="150" t="s">
        <v>50</v>
      </c>
      <c r="N40" s="98"/>
      <c r="O40" s="150" t="s">
        <v>50</v>
      </c>
      <c r="P40" s="98"/>
      <c r="Q40" s="98"/>
      <c r="R40" s="97"/>
      <c r="S40" s="97"/>
      <c r="T40" s="114"/>
      <c r="V40" s="218"/>
      <c r="W40" s="93" t="s">
        <v>1735</v>
      </c>
    </row>
    <row r="41" spans="1:23" s="206" customFormat="1" ht="43.5">
      <c r="A41" s="200">
        <v>28</v>
      </c>
      <c r="B41" s="201" t="s">
        <v>58</v>
      </c>
      <c r="C41" s="202" t="s">
        <v>466</v>
      </c>
      <c r="D41" s="203" t="s">
        <v>467</v>
      </c>
      <c r="E41" s="200" t="s">
        <v>468</v>
      </c>
      <c r="F41" s="200" t="s">
        <v>57</v>
      </c>
      <c r="G41" s="200" t="s">
        <v>469</v>
      </c>
      <c r="H41" s="204" t="s">
        <v>470</v>
      </c>
      <c r="I41" s="200" t="s">
        <v>2458</v>
      </c>
      <c r="J41" s="200"/>
      <c r="K41" s="200"/>
      <c r="L41" s="200"/>
      <c r="M41" s="211" t="s">
        <v>50</v>
      </c>
      <c r="N41" s="203"/>
      <c r="O41" s="211" t="s">
        <v>50</v>
      </c>
      <c r="P41" s="203"/>
      <c r="Q41" s="203"/>
      <c r="R41" s="200"/>
      <c r="S41" s="200"/>
      <c r="T41" s="302"/>
      <c r="U41" s="206" t="s">
        <v>1803</v>
      </c>
      <c r="V41" s="207">
        <v>4000</v>
      </c>
    </row>
    <row r="42" spans="1:23" s="206" customFormat="1" ht="43.5">
      <c r="A42" s="200">
        <v>29</v>
      </c>
      <c r="B42" s="201" t="s">
        <v>58</v>
      </c>
      <c r="C42" s="202" t="s">
        <v>477</v>
      </c>
      <c r="D42" s="203" t="s">
        <v>478</v>
      </c>
      <c r="E42" s="200" t="s">
        <v>479</v>
      </c>
      <c r="F42" s="200" t="s">
        <v>57</v>
      </c>
      <c r="G42" s="204" t="s">
        <v>480</v>
      </c>
      <c r="H42" s="204" t="s">
        <v>481</v>
      </c>
      <c r="I42" s="200" t="s">
        <v>482</v>
      </c>
      <c r="J42" s="200"/>
      <c r="K42" s="200"/>
      <c r="L42" s="200"/>
      <c r="M42" s="211" t="s">
        <v>50</v>
      </c>
      <c r="N42" s="203"/>
      <c r="O42" s="211" t="s">
        <v>50</v>
      </c>
      <c r="P42" s="203"/>
      <c r="Q42" s="203"/>
      <c r="R42" s="200"/>
      <c r="S42" s="200"/>
      <c r="T42" s="302"/>
      <c r="U42" s="206" t="s">
        <v>1803</v>
      </c>
      <c r="V42" s="207">
        <v>4000</v>
      </c>
    </row>
    <row r="43" spans="1:23" s="93" customFormat="1" ht="43.5" hidden="1">
      <c r="A43" s="129"/>
      <c r="B43" s="145" t="s">
        <v>54</v>
      </c>
      <c r="C43" s="146" t="s">
        <v>498</v>
      </c>
      <c r="D43" s="147" t="s">
        <v>499</v>
      </c>
      <c r="E43" s="129" t="s">
        <v>500</v>
      </c>
      <c r="F43" s="129" t="s">
        <v>57</v>
      </c>
      <c r="G43" s="129" t="s">
        <v>501</v>
      </c>
      <c r="H43" s="148" t="s">
        <v>502</v>
      </c>
      <c r="I43" s="129" t="s">
        <v>503</v>
      </c>
      <c r="J43" s="129"/>
      <c r="K43" s="129"/>
      <c r="L43" s="97"/>
      <c r="M43" s="150" t="s">
        <v>50</v>
      </c>
      <c r="N43" s="98"/>
      <c r="O43" s="150" t="s">
        <v>50</v>
      </c>
      <c r="P43" s="98"/>
      <c r="Q43" s="98"/>
      <c r="R43" s="97"/>
      <c r="S43" s="97"/>
      <c r="T43" s="114"/>
      <c r="U43" s="111"/>
      <c r="V43" s="218"/>
      <c r="W43" s="111" t="s">
        <v>1817</v>
      </c>
    </row>
    <row r="44" spans="1:23" s="279" customFormat="1" ht="43.5" hidden="1">
      <c r="A44" s="156"/>
      <c r="B44" s="208" t="s">
        <v>58</v>
      </c>
      <c r="C44" s="157" t="s">
        <v>504</v>
      </c>
      <c r="D44" s="158" t="s">
        <v>505</v>
      </c>
      <c r="E44" s="156" t="s">
        <v>500</v>
      </c>
      <c r="F44" s="156" t="s">
        <v>57</v>
      </c>
      <c r="G44" s="156" t="s">
        <v>501</v>
      </c>
      <c r="H44" s="159" t="s">
        <v>506</v>
      </c>
      <c r="I44" s="156" t="s">
        <v>1736</v>
      </c>
      <c r="J44" s="156"/>
      <c r="K44" s="156"/>
      <c r="L44" s="276"/>
      <c r="M44" s="160" t="s">
        <v>50</v>
      </c>
      <c r="N44" s="277"/>
      <c r="O44" s="160" t="s">
        <v>50</v>
      </c>
      <c r="P44" s="277"/>
      <c r="Q44" s="277"/>
      <c r="R44" s="276"/>
      <c r="S44" s="276"/>
      <c r="T44" s="304"/>
      <c r="U44" s="164"/>
      <c r="V44" s="278"/>
      <c r="W44" s="164" t="s">
        <v>2033</v>
      </c>
    </row>
    <row r="45" spans="1:23" s="206" customFormat="1" ht="43.5">
      <c r="A45" s="200">
        <v>30</v>
      </c>
      <c r="B45" s="201" t="s">
        <v>45</v>
      </c>
      <c r="C45" s="202" t="s">
        <v>507</v>
      </c>
      <c r="D45" s="203" t="s">
        <v>508</v>
      </c>
      <c r="E45" s="200" t="s">
        <v>500</v>
      </c>
      <c r="F45" s="200" t="s">
        <v>57</v>
      </c>
      <c r="G45" s="200" t="s">
        <v>509</v>
      </c>
      <c r="H45" s="204" t="s">
        <v>510</v>
      </c>
      <c r="I45" s="200" t="s">
        <v>511</v>
      </c>
      <c r="J45" s="200"/>
      <c r="K45" s="200"/>
      <c r="L45" s="200"/>
      <c r="M45" s="211" t="s">
        <v>50</v>
      </c>
      <c r="N45" s="203"/>
      <c r="O45" s="211" t="s">
        <v>50</v>
      </c>
      <c r="P45" s="203"/>
      <c r="Q45" s="203"/>
      <c r="R45" s="200"/>
      <c r="S45" s="200"/>
      <c r="T45" s="302"/>
      <c r="U45" s="206" t="s">
        <v>1803</v>
      </c>
      <c r="V45" s="207">
        <v>4000</v>
      </c>
    </row>
    <row r="46" spans="1:23" s="206" customFormat="1" ht="41.25" customHeight="1">
      <c r="A46" s="200">
        <v>31</v>
      </c>
      <c r="B46" s="201" t="s">
        <v>54</v>
      </c>
      <c r="C46" s="202" t="s">
        <v>55</v>
      </c>
      <c r="D46" s="203" t="s">
        <v>56</v>
      </c>
      <c r="E46" s="204" t="s">
        <v>184</v>
      </c>
      <c r="F46" s="200" t="s">
        <v>57</v>
      </c>
      <c r="G46" s="200" t="s">
        <v>53</v>
      </c>
      <c r="H46" s="204" t="s">
        <v>517</v>
      </c>
      <c r="I46" s="200" t="s">
        <v>518</v>
      </c>
      <c r="J46" s="200"/>
      <c r="K46" s="200"/>
      <c r="L46" s="200"/>
      <c r="M46" s="200"/>
      <c r="N46" s="205" t="s">
        <v>50</v>
      </c>
      <c r="O46" s="211" t="s">
        <v>50</v>
      </c>
      <c r="P46" s="203"/>
      <c r="Q46" s="203"/>
      <c r="R46" s="200"/>
      <c r="S46" s="200"/>
      <c r="T46" s="302"/>
      <c r="U46" s="206" t="s">
        <v>1801</v>
      </c>
      <c r="V46" s="207">
        <v>4000</v>
      </c>
    </row>
    <row r="47" spans="1:23" s="206" customFormat="1" ht="43.5">
      <c r="A47" s="200">
        <v>32</v>
      </c>
      <c r="B47" s="202" t="s">
        <v>58</v>
      </c>
      <c r="C47" s="202" t="s">
        <v>1824</v>
      </c>
      <c r="D47" s="203" t="s">
        <v>1825</v>
      </c>
      <c r="E47" s="204" t="s">
        <v>451</v>
      </c>
      <c r="F47" s="200" t="s">
        <v>57</v>
      </c>
      <c r="G47" s="200" t="s">
        <v>1716</v>
      </c>
      <c r="H47" s="204" t="s">
        <v>1826</v>
      </c>
      <c r="I47" s="200" t="s">
        <v>1827</v>
      </c>
      <c r="J47" s="200"/>
      <c r="K47" s="200"/>
      <c r="L47" s="200"/>
      <c r="M47" s="200"/>
      <c r="N47" s="205" t="s">
        <v>50</v>
      </c>
      <c r="O47" s="211" t="s">
        <v>50</v>
      </c>
      <c r="P47" s="203"/>
      <c r="Q47" s="203"/>
      <c r="R47" s="200"/>
      <c r="S47" s="200"/>
      <c r="T47" s="302"/>
      <c r="U47" s="206" t="s">
        <v>1801</v>
      </c>
      <c r="V47" s="207">
        <v>4000</v>
      </c>
    </row>
    <row r="48" spans="1:23" s="206" customFormat="1" ht="43.5">
      <c r="A48" s="200">
        <v>33</v>
      </c>
      <c r="B48" s="202" t="s">
        <v>54</v>
      </c>
      <c r="C48" s="202" t="s">
        <v>1828</v>
      </c>
      <c r="D48" s="203" t="s">
        <v>1571</v>
      </c>
      <c r="E48" s="204" t="s">
        <v>451</v>
      </c>
      <c r="F48" s="200" t="s">
        <v>57</v>
      </c>
      <c r="G48" s="200" t="s">
        <v>1829</v>
      </c>
      <c r="H48" s="204" t="s">
        <v>1830</v>
      </c>
      <c r="I48" s="200" t="s">
        <v>1831</v>
      </c>
      <c r="J48" s="200"/>
      <c r="K48" s="200"/>
      <c r="L48" s="200"/>
      <c r="M48" s="200"/>
      <c r="N48" s="205" t="s">
        <v>50</v>
      </c>
      <c r="O48" s="211" t="s">
        <v>50</v>
      </c>
      <c r="P48" s="203"/>
      <c r="Q48" s="203"/>
      <c r="R48" s="200"/>
      <c r="S48" s="200"/>
      <c r="T48" s="302"/>
      <c r="U48" s="206" t="s">
        <v>1801</v>
      </c>
      <c r="V48" s="207">
        <v>4000</v>
      </c>
    </row>
    <row r="49" spans="1:24" s="206" customFormat="1" ht="43.5">
      <c r="A49" s="200">
        <v>34</v>
      </c>
      <c r="B49" s="202" t="s">
        <v>58</v>
      </c>
      <c r="C49" s="202" t="s">
        <v>1832</v>
      </c>
      <c r="D49" s="203" t="s">
        <v>1833</v>
      </c>
      <c r="E49" s="204" t="s">
        <v>451</v>
      </c>
      <c r="F49" s="200" t="s">
        <v>57</v>
      </c>
      <c r="G49" s="200" t="s">
        <v>1834</v>
      </c>
      <c r="H49" s="204" t="s">
        <v>1835</v>
      </c>
      <c r="I49" s="200" t="s">
        <v>1836</v>
      </c>
      <c r="J49" s="200"/>
      <c r="K49" s="200"/>
      <c r="L49" s="200"/>
      <c r="M49" s="200"/>
      <c r="N49" s="205" t="s">
        <v>50</v>
      </c>
      <c r="O49" s="211" t="s">
        <v>50</v>
      </c>
      <c r="P49" s="203"/>
      <c r="Q49" s="203"/>
      <c r="R49" s="200"/>
      <c r="S49" s="200"/>
      <c r="T49" s="302"/>
      <c r="U49" s="206" t="s">
        <v>1801</v>
      </c>
      <c r="V49" s="207">
        <v>4000</v>
      </c>
    </row>
    <row r="50" spans="1:24" s="206" customFormat="1" ht="43.5">
      <c r="A50" s="200">
        <v>35</v>
      </c>
      <c r="B50" s="202" t="s">
        <v>58</v>
      </c>
      <c r="C50" s="202" t="s">
        <v>1837</v>
      </c>
      <c r="D50" s="203" t="s">
        <v>1838</v>
      </c>
      <c r="E50" s="204" t="s">
        <v>451</v>
      </c>
      <c r="F50" s="200" t="s">
        <v>57</v>
      </c>
      <c r="G50" s="200" t="s">
        <v>1068</v>
      </c>
      <c r="H50" s="204" t="s">
        <v>1839</v>
      </c>
      <c r="I50" s="200" t="s">
        <v>2459</v>
      </c>
      <c r="J50" s="200"/>
      <c r="K50" s="200"/>
      <c r="L50" s="200"/>
      <c r="M50" s="200"/>
      <c r="N50" s="205" t="s">
        <v>50</v>
      </c>
      <c r="O50" s="211" t="s">
        <v>50</v>
      </c>
      <c r="P50" s="203"/>
      <c r="Q50" s="203"/>
      <c r="R50" s="200"/>
      <c r="S50" s="200"/>
      <c r="T50" s="302"/>
      <c r="U50" s="206" t="s">
        <v>1801</v>
      </c>
      <c r="V50" s="207">
        <v>4000</v>
      </c>
    </row>
    <row r="51" spans="1:24" s="206" customFormat="1" ht="43.5">
      <c r="A51" s="200">
        <v>36</v>
      </c>
      <c r="B51" s="202" t="s">
        <v>58</v>
      </c>
      <c r="C51" s="202" t="s">
        <v>1840</v>
      </c>
      <c r="D51" s="203" t="s">
        <v>1841</v>
      </c>
      <c r="E51" s="204" t="s">
        <v>451</v>
      </c>
      <c r="F51" s="200" t="s">
        <v>57</v>
      </c>
      <c r="G51" s="204" t="s">
        <v>1842</v>
      </c>
      <c r="H51" s="204" t="s">
        <v>1843</v>
      </c>
      <c r="I51" s="200" t="s">
        <v>1844</v>
      </c>
      <c r="J51" s="200"/>
      <c r="K51" s="200"/>
      <c r="L51" s="200"/>
      <c r="M51" s="200"/>
      <c r="N51" s="205" t="s">
        <v>50</v>
      </c>
      <c r="O51" s="211" t="s">
        <v>50</v>
      </c>
      <c r="P51" s="203"/>
      <c r="Q51" s="203"/>
      <c r="R51" s="200"/>
      <c r="S51" s="200"/>
      <c r="T51" s="302"/>
      <c r="U51" s="206" t="s">
        <v>1801</v>
      </c>
      <c r="V51" s="207">
        <v>4000</v>
      </c>
    </row>
    <row r="52" spans="1:24" s="225" customFormat="1" ht="65.25">
      <c r="A52" s="204">
        <v>37</v>
      </c>
      <c r="B52" s="294" t="s">
        <v>45</v>
      </c>
      <c r="C52" s="294" t="s">
        <v>1353</v>
      </c>
      <c r="D52" s="294" t="s">
        <v>223</v>
      </c>
      <c r="E52" s="204" t="s">
        <v>151</v>
      </c>
      <c r="F52" s="204" t="s">
        <v>57</v>
      </c>
      <c r="G52" s="204" t="s">
        <v>1354</v>
      </c>
      <c r="H52" s="204" t="s">
        <v>2460</v>
      </c>
      <c r="I52" s="204" t="s">
        <v>1356</v>
      </c>
      <c r="J52" s="204"/>
      <c r="K52" s="204"/>
      <c r="L52" s="204"/>
      <c r="M52" s="204"/>
      <c r="N52" s="205" t="s">
        <v>50</v>
      </c>
      <c r="O52" s="211" t="s">
        <v>50</v>
      </c>
      <c r="P52" s="204"/>
      <c r="Q52" s="204"/>
      <c r="R52" s="204"/>
      <c r="S52" s="204"/>
      <c r="U52" s="225" t="s">
        <v>1803</v>
      </c>
      <c r="V52" s="296">
        <v>4000</v>
      </c>
      <c r="X52" s="225" t="s">
        <v>1846</v>
      </c>
    </row>
    <row r="53" spans="1:24" s="225" customFormat="1" ht="51.75">
      <c r="A53" s="232">
        <v>38</v>
      </c>
      <c r="B53" s="233" t="s">
        <v>58</v>
      </c>
      <c r="C53" s="233" t="s">
        <v>2461</v>
      </c>
      <c r="D53" s="233" t="s">
        <v>2462</v>
      </c>
      <c r="E53" s="308" t="s">
        <v>2463</v>
      </c>
      <c r="F53" s="232" t="s">
        <v>57</v>
      </c>
      <c r="G53" s="232" t="s">
        <v>2464</v>
      </c>
      <c r="H53" s="232" t="s">
        <v>2465</v>
      </c>
      <c r="I53" s="232" t="s">
        <v>2466</v>
      </c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U53" s="225" t="s">
        <v>1801</v>
      </c>
      <c r="V53" s="296">
        <v>4000</v>
      </c>
      <c r="X53" s="225" t="s">
        <v>2506</v>
      </c>
    </row>
    <row r="54" spans="1:24">
      <c r="V54" s="190">
        <f>SUM(V7:V53)</f>
        <v>124000</v>
      </c>
    </row>
    <row r="58" spans="1:24">
      <c r="E58" s="1" t="s">
        <v>1805</v>
      </c>
      <c r="F58" s="1">
        <v>30</v>
      </c>
    </row>
    <row r="61" spans="1:24">
      <c r="E61" s="1" t="s">
        <v>1821</v>
      </c>
      <c r="G61" s="209">
        <f>SUM(A53*4000)</f>
        <v>152000</v>
      </c>
    </row>
    <row r="62" spans="1:24">
      <c r="E62" s="1" t="s">
        <v>1822</v>
      </c>
      <c r="G62" s="190">
        <f>SUM(V54)</f>
        <v>124000</v>
      </c>
    </row>
    <row r="63" spans="1:24">
      <c r="E63" s="1" t="s">
        <v>1749</v>
      </c>
      <c r="G63" s="190">
        <f>SUM(G61-G62)</f>
        <v>28000</v>
      </c>
    </row>
  </sheetData>
  <mergeCells count="17">
    <mergeCell ref="S5:S6"/>
    <mergeCell ref="A1:S1"/>
    <mergeCell ref="A2:S2"/>
    <mergeCell ref="A3:S3"/>
    <mergeCell ref="R5:R6"/>
    <mergeCell ref="O5:P5"/>
    <mergeCell ref="I5:I6"/>
    <mergeCell ref="E5:E6"/>
    <mergeCell ref="A5:A6"/>
    <mergeCell ref="B5:D6"/>
    <mergeCell ref="F5:F6"/>
    <mergeCell ref="G5:G6"/>
    <mergeCell ref="H5:H6"/>
    <mergeCell ref="L5:N5"/>
    <mergeCell ref="J5:J6"/>
    <mergeCell ref="K5:K6"/>
    <mergeCell ref="Q5:Q6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verticalDpi="0" r:id="rId1"/>
  <headerFooter>
    <oddHeader>&amp;A</oddHeader>
    <oddFooter>หน้าที่ &amp;P จาก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V57"/>
  <sheetViews>
    <sheetView zoomScale="75" zoomScaleNormal="75" workbookViewId="0">
      <selection activeCell="C126" sqref="C126"/>
    </sheetView>
  </sheetViews>
  <sheetFormatPr defaultRowHeight="21.75"/>
  <cols>
    <col min="1" max="2" width="5.625" style="1" customWidth="1"/>
    <col min="3" max="3" width="6.25" style="1" customWidth="1"/>
    <col min="4" max="4" width="8.375" style="1" customWidth="1"/>
    <col min="5" max="5" width="10.875" style="1" customWidth="1"/>
    <col min="6" max="6" width="16.75" style="1" customWidth="1"/>
    <col min="7" max="7" width="9" style="1" customWidth="1"/>
    <col min="8" max="8" width="16.375" style="1" customWidth="1"/>
    <col min="9" max="9" width="28.5" style="1" customWidth="1"/>
    <col min="10" max="10" width="13" style="1" customWidth="1"/>
    <col min="11" max="11" width="8" style="1" customWidth="1"/>
    <col min="12" max="12" width="9.75" style="1" customWidth="1"/>
    <col min="13" max="13" width="8.125" style="1" customWidth="1"/>
    <col min="14" max="14" width="7.5" style="1" customWidth="1"/>
    <col min="15" max="15" width="8.375" style="1" customWidth="1"/>
    <col min="16" max="16" width="11.875" style="326" customWidth="1"/>
    <col min="17" max="17" width="19.625" style="1" hidden="1" customWidth="1"/>
    <col min="18" max="18" width="25.75" style="1" customWidth="1"/>
    <col min="19" max="19" width="11.25" style="1" customWidth="1"/>
    <col min="20" max="16384" width="9" style="1"/>
  </cols>
  <sheetData>
    <row r="1" spans="1:21" s="2" customFormat="1" ht="21">
      <c r="A1" s="551" t="s">
        <v>2444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</row>
    <row r="2" spans="1:21" s="2" customFormat="1" ht="21">
      <c r="A2" s="551" t="s">
        <v>2447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</row>
    <row r="3" spans="1:21" s="2" customFormat="1" ht="21">
      <c r="A3" s="551" t="s">
        <v>2448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</row>
    <row r="5" spans="1:21" s="11" customFormat="1" ht="20.25" customHeight="1">
      <c r="A5" s="552" t="s">
        <v>33</v>
      </c>
      <c r="B5" s="552" t="s">
        <v>182</v>
      </c>
      <c r="C5" s="569" t="s">
        <v>34</v>
      </c>
      <c r="D5" s="562"/>
      <c r="E5" s="543"/>
      <c r="F5" s="540" t="s">
        <v>1558</v>
      </c>
      <c r="G5" s="540" t="s">
        <v>35</v>
      </c>
      <c r="H5" s="540" t="s">
        <v>36</v>
      </c>
      <c r="I5" s="540" t="s">
        <v>37</v>
      </c>
      <c r="J5" s="540" t="s">
        <v>123</v>
      </c>
      <c r="K5" s="537" t="s">
        <v>38</v>
      </c>
      <c r="L5" s="538"/>
      <c r="M5" s="539"/>
      <c r="N5" s="537" t="s">
        <v>42</v>
      </c>
      <c r="O5" s="539"/>
      <c r="P5" s="540" t="s">
        <v>2512</v>
      </c>
      <c r="Q5" s="552" t="s">
        <v>2443</v>
      </c>
      <c r="R5" s="552" t="s">
        <v>140</v>
      </c>
      <c r="S5" s="184" t="s">
        <v>1789</v>
      </c>
      <c r="T5" s="184" t="s">
        <v>1799</v>
      </c>
    </row>
    <row r="6" spans="1:21" s="11" customFormat="1" ht="62.25" customHeight="1">
      <c r="A6" s="553"/>
      <c r="B6" s="553"/>
      <c r="C6" s="570"/>
      <c r="D6" s="563"/>
      <c r="E6" s="544"/>
      <c r="F6" s="541"/>
      <c r="G6" s="541"/>
      <c r="H6" s="541"/>
      <c r="I6" s="541"/>
      <c r="J6" s="541"/>
      <c r="K6" s="310" t="s">
        <v>39</v>
      </c>
      <c r="L6" s="310" t="s">
        <v>40</v>
      </c>
      <c r="M6" s="309" t="s">
        <v>41</v>
      </c>
      <c r="N6" s="310" t="s">
        <v>43</v>
      </c>
      <c r="O6" s="309" t="s">
        <v>44</v>
      </c>
      <c r="P6" s="541"/>
      <c r="Q6" s="553"/>
      <c r="R6" s="553"/>
    </row>
    <row r="7" spans="1:21" ht="43.5">
      <c r="A7" s="18">
        <v>1</v>
      </c>
      <c r="B7" s="49">
        <v>4</v>
      </c>
      <c r="C7" s="49" t="s">
        <v>45</v>
      </c>
      <c r="D7" s="50" t="s">
        <v>134</v>
      </c>
      <c r="E7" s="19" t="s">
        <v>135</v>
      </c>
      <c r="F7" s="51" t="s">
        <v>147</v>
      </c>
      <c r="G7" s="18" t="s">
        <v>57</v>
      </c>
      <c r="H7" s="18" t="s">
        <v>136</v>
      </c>
      <c r="I7" s="62" t="s">
        <v>137</v>
      </c>
      <c r="J7" s="18" t="s">
        <v>124</v>
      </c>
      <c r="K7" s="53" t="s">
        <v>50</v>
      </c>
      <c r="L7" s="5"/>
      <c r="M7" s="54"/>
      <c r="N7" s="53"/>
      <c r="O7" s="63" t="s">
        <v>50</v>
      </c>
      <c r="P7" s="319"/>
      <c r="Q7" s="53"/>
      <c r="R7" s="53"/>
      <c r="T7" s="209"/>
    </row>
    <row r="8" spans="1:21" ht="43.5">
      <c r="A8" s="21">
        <v>2</v>
      </c>
      <c r="B8" s="55"/>
      <c r="C8" s="55" t="s">
        <v>58</v>
      </c>
      <c r="D8" s="56" t="s">
        <v>266</v>
      </c>
      <c r="E8" s="57" t="s">
        <v>267</v>
      </c>
      <c r="F8" s="60" t="s">
        <v>250</v>
      </c>
      <c r="G8" s="21" t="s">
        <v>57</v>
      </c>
      <c r="H8" s="21" t="s">
        <v>268</v>
      </c>
      <c r="I8" s="58" t="s">
        <v>269</v>
      </c>
      <c r="J8" s="6"/>
      <c r="K8" s="59"/>
      <c r="L8" s="59" t="s">
        <v>50</v>
      </c>
      <c r="M8" s="7"/>
      <c r="N8" s="59"/>
      <c r="O8" s="64" t="s">
        <v>50</v>
      </c>
      <c r="P8" s="320"/>
      <c r="Q8" s="59"/>
      <c r="R8" s="59"/>
      <c r="T8" s="209"/>
    </row>
    <row r="9" spans="1:21" s="206" customFormat="1" ht="43.5">
      <c r="A9" s="200">
        <v>3</v>
      </c>
      <c r="B9" s="201"/>
      <c r="C9" s="201" t="s">
        <v>54</v>
      </c>
      <c r="D9" s="202" t="s">
        <v>270</v>
      </c>
      <c r="E9" s="203" t="s">
        <v>271</v>
      </c>
      <c r="F9" s="204" t="s">
        <v>250</v>
      </c>
      <c r="G9" s="200" t="s">
        <v>57</v>
      </c>
      <c r="H9" s="200" t="s">
        <v>268</v>
      </c>
      <c r="I9" s="204" t="s">
        <v>272</v>
      </c>
      <c r="J9" s="200"/>
      <c r="K9" s="211"/>
      <c r="L9" s="211" t="s">
        <v>50</v>
      </c>
      <c r="M9" s="203"/>
      <c r="N9" s="211"/>
      <c r="O9" s="205" t="s">
        <v>50</v>
      </c>
      <c r="P9" s="321"/>
      <c r="Q9" s="211"/>
      <c r="R9" s="211"/>
      <c r="T9" s="207">
        <v>5000</v>
      </c>
    </row>
    <row r="10" spans="1:21" s="13" customFormat="1" ht="43.5">
      <c r="A10" s="129"/>
      <c r="B10" s="145"/>
      <c r="C10" s="145" t="s">
        <v>58</v>
      </c>
      <c r="D10" s="146" t="s">
        <v>296</v>
      </c>
      <c r="E10" s="147" t="s">
        <v>297</v>
      </c>
      <c r="F10" s="129" t="s">
        <v>164</v>
      </c>
      <c r="G10" s="129" t="s">
        <v>57</v>
      </c>
      <c r="H10" s="148" t="s">
        <v>298</v>
      </c>
      <c r="I10" s="148" t="s">
        <v>299</v>
      </c>
      <c r="J10" s="129"/>
      <c r="K10" s="150"/>
      <c r="L10" s="150" t="s">
        <v>50</v>
      </c>
      <c r="M10" s="147"/>
      <c r="N10" s="150"/>
      <c r="O10" s="155" t="s">
        <v>50</v>
      </c>
      <c r="P10" s="322"/>
      <c r="Q10" s="150"/>
      <c r="R10" s="150"/>
      <c r="S10" s="13" t="s">
        <v>1737</v>
      </c>
      <c r="T10" s="210"/>
    </row>
    <row r="11" spans="1:21" s="206" customFormat="1" ht="43.5">
      <c r="A11" s="200">
        <v>4</v>
      </c>
      <c r="B11" s="201"/>
      <c r="C11" s="201" t="s">
        <v>58</v>
      </c>
      <c r="D11" s="202" t="s">
        <v>330</v>
      </c>
      <c r="E11" s="203" t="s">
        <v>331</v>
      </c>
      <c r="F11" s="204" t="s">
        <v>332</v>
      </c>
      <c r="G11" s="200" t="s">
        <v>57</v>
      </c>
      <c r="H11" s="200" t="s">
        <v>333</v>
      </c>
      <c r="I11" s="204" t="s">
        <v>334</v>
      </c>
      <c r="J11" s="200" t="s">
        <v>335</v>
      </c>
      <c r="K11" s="211"/>
      <c r="L11" s="211" t="s">
        <v>50</v>
      </c>
      <c r="M11" s="203"/>
      <c r="N11" s="211"/>
      <c r="O11" s="205" t="s">
        <v>50</v>
      </c>
      <c r="P11" s="321"/>
      <c r="Q11" s="211"/>
      <c r="R11" s="211"/>
      <c r="S11" s="206" t="s">
        <v>1803</v>
      </c>
      <c r="T11" s="207">
        <v>5000</v>
      </c>
    </row>
    <row r="12" spans="1:21" s="206" customFormat="1" ht="43.5">
      <c r="A12" s="200">
        <v>5</v>
      </c>
      <c r="B12" s="201"/>
      <c r="C12" s="201" t="s">
        <v>58</v>
      </c>
      <c r="D12" s="202" t="s">
        <v>336</v>
      </c>
      <c r="E12" s="203" t="s">
        <v>337</v>
      </c>
      <c r="F12" s="204" t="s">
        <v>332</v>
      </c>
      <c r="G12" s="200" t="s">
        <v>57</v>
      </c>
      <c r="H12" s="200" t="s">
        <v>338</v>
      </c>
      <c r="I12" s="200" t="s">
        <v>339</v>
      </c>
      <c r="J12" s="200" t="s">
        <v>340</v>
      </c>
      <c r="K12" s="200"/>
      <c r="L12" s="211" t="s">
        <v>50</v>
      </c>
      <c r="M12" s="203"/>
      <c r="N12" s="211"/>
      <c r="O12" s="205" t="s">
        <v>50</v>
      </c>
      <c r="P12" s="321"/>
      <c r="Q12" s="211"/>
      <c r="R12" s="211"/>
      <c r="S12" s="206" t="s">
        <v>1803</v>
      </c>
      <c r="T12" s="207">
        <v>5000</v>
      </c>
    </row>
    <row r="13" spans="1:21" s="206" customFormat="1" ht="43.5">
      <c r="A13" s="200">
        <v>6</v>
      </c>
      <c r="B13" s="201"/>
      <c r="C13" s="201" t="s">
        <v>54</v>
      </c>
      <c r="D13" s="202" t="s">
        <v>422</v>
      </c>
      <c r="E13" s="203" t="s">
        <v>423</v>
      </c>
      <c r="F13" s="204" t="s">
        <v>414</v>
      </c>
      <c r="G13" s="200" t="s">
        <v>57</v>
      </c>
      <c r="H13" s="200" t="s">
        <v>424</v>
      </c>
      <c r="I13" s="204" t="s">
        <v>425</v>
      </c>
      <c r="J13" s="200" t="s">
        <v>426</v>
      </c>
      <c r="K13" s="200"/>
      <c r="L13" s="211" t="s">
        <v>50</v>
      </c>
      <c r="M13" s="203"/>
      <c r="N13" s="211"/>
      <c r="O13" s="205" t="s">
        <v>50</v>
      </c>
      <c r="P13" s="321"/>
      <c r="Q13" s="211"/>
      <c r="R13" s="211"/>
      <c r="S13" s="206" t="s">
        <v>1797</v>
      </c>
      <c r="T13" s="207">
        <v>5000</v>
      </c>
    </row>
    <row r="14" spans="1:21" s="206" customFormat="1" ht="43.5">
      <c r="A14" s="200">
        <v>7</v>
      </c>
      <c r="B14" s="201">
        <v>33</v>
      </c>
      <c r="C14" s="201" t="s">
        <v>58</v>
      </c>
      <c r="D14" s="202" t="s">
        <v>483</v>
      </c>
      <c r="E14" s="203" t="s">
        <v>484</v>
      </c>
      <c r="F14" s="200" t="s">
        <v>479</v>
      </c>
      <c r="G14" s="200" t="s">
        <v>57</v>
      </c>
      <c r="H14" s="200" t="s">
        <v>485</v>
      </c>
      <c r="I14" s="204" t="s">
        <v>486</v>
      </c>
      <c r="J14" s="200" t="s">
        <v>487</v>
      </c>
      <c r="K14" s="200"/>
      <c r="L14" s="211" t="s">
        <v>50</v>
      </c>
      <c r="M14" s="203"/>
      <c r="N14" s="211"/>
      <c r="O14" s="205" t="s">
        <v>50</v>
      </c>
      <c r="P14" s="321"/>
      <c r="Q14" s="211"/>
      <c r="R14" s="211"/>
      <c r="S14" s="206" t="s">
        <v>1797</v>
      </c>
      <c r="T14" s="207">
        <v>5000</v>
      </c>
    </row>
    <row r="15" spans="1:21" s="93" customFormat="1" ht="43.5">
      <c r="A15" s="129"/>
      <c r="B15" s="145"/>
      <c r="C15" s="145" t="s">
        <v>58</v>
      </c>
      <c r="D15" s="146" t="s">
        <v>533</v>
      </c>
      <c r="E15" s="147" t="s">
        <v>534</v>
      </c>
      <c r="F15" s="148" t="s">
        <v>193</v>
      </c>
      <c r="G15" s="129" t="s">
        <v>57</v>
      </c>
      <c r="H15" s="129" t="s">
        <v>535</v>
      </c>
      <c r="I15" s="148" t="s">
        <v>536</v>
      </c>
      <c r="J15" s="129" t="s">
        <v>537</v>
      </c>
      <c r="K15" s="97"/>
      <c r="L15" s="97"/>
      <c r="M15" s="155" t="s">
        <v>50</v>
      </c>
      <c r="N15" s="97"/>
      <c r="O15" s="155" t="s">
        <v>50</v>
      </c>
      <c r="P15" s="322"/>
      <c r="Q15" s="150"/>
      <c r="R15" s="150"/>
      <c r="T15" s="218"/>
      <c r="U15" s="93" t="s">
        <v>1978</v>
      </c>
    </row>
    <row r="16" spans="1:21" ht="43.5">
      <c r="A16" s="21">
        <v>8</v>
      </c>
      <c r="B16" s="55">
        <v>4</v>
      </c>
      <c r="C16" s="55" t="s">
        <v>58</v>
      </c>
      <c r="D16" s="56" t="s">
        <v>554</v>
      </c>
      <c r="E16" s="57" t="s">
        <v>555</v>
      </c>
      <c r="F16" s="60" t="s">
        <v>543</v>
      </c>
      <c r="G16" s="21" t="s">
        <v>57</v>
      </c>
      <c r="H16" s="21" t="s">
        <v>556</v>
      </c>
      <c r="I16" s="60" t="s">
        <v>557</v>
      </c>
      <c r="J16" s="21"/>
      <c r="K16" s="6"/>
      <c r="L16" s="6"/>
      <c r="M16" s="64" t="s">
        <v>50</v>
      </c>
      <c r="N16" s="6"/>
      <c r="O16" s="64" t="s">
        <v>50</v>
      </c>
      <c r="P16" s="320"/>
      <c r="Q16" s="59"/>
      <c r="R16" s="59"/>
      <c r="T16" s="209"/>
    </row>
    <row r="17" spans="1:22" ht="43.5">
      <c r="A17" s="21">
        <v>9</v>
      </c>
      <c r="B17" s="55">
        <v>4</v>
      </c>
      <c r="C17" s="55" t="s">
        <v>58</v>
      </c>
      <c r="D17" s="56" t="s">
        <v>558</v>
      </c>
      <c r="E17" s="57" t="s">
        <v>559</v>
      </c>
      <c r="F17" s="60" t="s">
        <v>543</v>
      </c>
      <c r="G17" s="21" t="s">
        <v>57</v>
      </c>
      <c r="H17" s="21" t="s">
        <v>560</v>
      </c>
      <c r="I17" s="60" t="s">
        <v>561</v>
      </c>
      <c r="J17" s="21"/>
      <c r="K17" s="6"/>
      <c r="L17" s="6"/>
      <c r="M17" s="64" t="s">
        <v>50</v>
      </c>
      <c r="N17" s="6"/>
      <c r="O17" s="64" t="s">
        <v>50</v>
      </c>
      <c r="P17" s="320"/>
      <c r="Q17" s="59"/>
      <c r="R17" s="59"/>
      <c r="T17" s="209"/>
    </row>
    <row r="18" spans="1:22" ht="43.5">
      <c r="A18" s="21">
        <v>10</v>
      </c>
      <c r="B18" s="55">
        <v>4</v>
      </c>
      <c r="C18" s="55" t="s">
        <v>58</v>
      </c>
      <c r="D18" s="56" t="s">
        <v>498</v>
      </c>
      <c r="E18" s="57" t="s">
        <v>562</v>
      </c>
      <c r="F18" s="60" t="s">
        <v>543</v>
      </c>
      <c r="G18" s="21" t="s">
        <v>57</v>
      </c>
      <c r="H18" s="21" t="s">
        <v>563</v>
      </c>
      <c r="I18" s="60" t="s">
        <v>564</v>
      </c>
      <c r="J18" s="21"/>
      <c r="K18" s="6"/>
      <c r="L18" s="6"/>
      <c r="M18" s="64" t="s">
        <v>50</v>
      </c>
      <c r="N18" s="6"/>
      <c r="O18" s="64" t="s">
        <v>50</v>
      </c>
      <c r="P18" s="320"/>
      <c r="Q18" s="59"/>
      <c r="R18" s="59"/>
      <c r="T18" s="209"/>
    </row>
    <row r="19" spans="1:22" ht="43.5">
      <c r="A19" s="21">
        <v>11</v>
      </c>
      <c r="B19" s="55">
        <v>4</v>
      </c>
      <c r="C19" s="55" t="s">
        <v>45</v>
      </c>
      <c r="D19" s="56" t="s">
        <v>565</v>
      </c>
      <c r="E19" s="57" t="s">
        <v>566</v>
      </c>
      <c r="F19" s="60" t="s">
        <v>543</v>
      </c>
      <c r="G19" s="21" t="s">
        <v>57</v>
      </c>
      <c r="H19" s="21" t="s">
        <v>563</v>
      </c>
      <c r="I19" s="60" t="s">
        <v>564</v>
      </c>
      <c r="J19" s="21"/>
      <c r="K19" s="6"/>
      <c r="L19" s="6"/>
      <c r="M19" s="64" t="s">
        <v>50</v>
      </c>
      <c r="N19" s="6"/>
      <c r="O19" s="64" t="s">
        <v>50</v>
      </c>
      <c r="P19" s="320"/>
      <c r="Q19" s="59"/>
      <c r="R19" s="59"/>
      <c r="T19" s="209"/>
    </row>
    <row r="20" spans="1:22" ht="43.5">
      <c r="A20" s="21">
        <v>12</v>
      </c>
      <c r="B20" s="55">
        <v>4</v>
      </c>
      <c r="C20" s="55" t="s">
        <v>58</v>
      </c>
      <c r="D20" s="56" t="s">
        <v>567</v>
      </c>
      <c r="E20" s="57" t="s">
        <v>568</v>
      </c>
      <c r="F20" s="60" t="s">
        <v>543</v>
      </c>
      <c r="G20" s="21" t="s">
        <v>57</v>
      </c>
      <c r="H20" s="21" t="s">
        <v>540</v>
      </c>
      <c r="I20" s="60" t="s">
        <v>569</v>
      </c>
      <c r="J20" s="21"/>
      <c r="K20" s="6"/>
      <c r="L20" s="6"/>
      <c r="M20" s="64" t="s">
        <v>50</v>
      </c>
      <c r="N20" s="6"/>
      <c r="O20" s="64" t="s">
        <v>50</v>
      </c>
      <c r="P20" s="320"/>
      <c r="Q20" s="59"/>
      <c r="R20" s="59"/>
      <c r="T20" s="209"/>
    </row>
    <row r="21" spans="1:22" s="279" customFormat="1" ht="43.5">
      <c r="A21" s="156">
        <v>13</v>
      </c>
      <c r="B21" s="208">
        <v>4</v>
      </c>
      <c r="C21" s="208" t="s">
        <v>58</v>
      </c>
      <c r="D21" s="157" t="s">
        <v>570</v>
      </c>
      <c r="E21" s="158" t="s">
        <v>571</v>
      </c>
      <c r="F21" s="159" t="s">
        <v>543</v>
      </c>
      <c r="G21" s="156" t="s">
        <v>57</v>
      </c>
      <c r="H21" s="156" t="s">
        <v>572</v>
      </c>
      <c r="I21" s="159" t="s">
        <v>573</v>
      </c>
      <c r="J21" s="156"/>
      <c r="K21" s="276"/>
      <c r="L21" s="276"/>
      <c r="M21" s="298" t="s">
        <v>50</v>
      </c>
      <c r="N21" s="276"/>
      <c r="O21" s="298" t="s">
        <v>50</v>
      </c>
      <c r="P21" s="323"/>
      <c r="Q21" s="160"/>
      <c r="R21" s="160"/>
      <c r="T21" s="278"/>
      <c r="V21" s="279" t="s">
        <v>2478</v>
      </c>
    </row>
    <row r="22" spans="1:22" s="279" customFormat="1" ht="43.5">
      <c r="A22" s="156">
        <v>14</v>
      </c>
      <c r="B22" s="208">
        <v>4</v>
      </c>
      <c r="C22" s="208" t="s">
        <v>58</v>
      </c>
      <c r="D22" s="157" t="s">
        <v>574</v>
      </c>
      <c r="E22" s="158" t="s">
        <v>575</v>
      </c>
      <c r="F22" s="159" t="s">
        <v>543</v>
      </c>
      <c r="G22" s="156" t="s">
        <v>57</v>
      </c>
      <c r="H22" s="156" t="s">
        <v>572</v>
      </c>
      <c r="I22" s="159" t="s">
        <v>573</v>
      </c>
      <c r="J22" s="156"/>
      <c r="K22" s="276"/>
      <c r="L22" s="276"/>
      <c r="M22" s="298" t="s">
        <v>50</v>
      </c>
      <c r="N22" s="276"/>
      <c r="O22" s="298" t="s">
        <v>50</v>
      </c>
      <c r="P22" s="323"/>
      <c r="Q22" s="160"/>
      <c r="R22" s="160"/>
      <c r="T22" s="278"/>
      <c r="V22" s="279" t="s">
        <v>2478</v>
      </c>
    </row>
    <row r="23" spans="1:22" s="93" customFormat="1" ht="43.5">
      <c r="A23" s="129"/>
      <c r="B23" s="145">
        <v>4</v>
      </c>
      <c r="C23" s="145" t="s">
        <v>58</v>
      </c>
      <c r="D23" s="146" t="s">
        <v>576</v>
      </c>
      <c r="E23" s="147" t="s">
        <v>577</v>
      </c>
      <c r="F23" s="148" t="s">
        <v>543</v>
      </c>
      <c r="G23" s="129" t="s">
        <v>57</v>
      </c>
      <c r="H23" s="129" t="s">
        <v>578</v>
      </c>
      <c r="I23" s="148" t="s">
        <v>579</v>
      </c>
      <c r="J23" s="129"/>
      <c r="K23" s="97"/>
      <c r="L23" s="97"/>
      <c r="M23" s="155" t="s">
        <v>50</v>
      </c>
      <c r="N23" s="97"/>
      <c r="O23" s="155" t="s">
        <v>50</v>
      </c>
      <c r="P23" s="322"/>
      <c r="Q23" s="150"/>
      <c r="R23" s="150"/>
      <c r="T23" s="218"/>
      <c r="V23" s="93" t="s">
        <v>2477</v>
      </c>
    </row>
    <row r="24" spans="1:22" s="93" customFormat="1" ht="43.5">
      <c r="A24" s="129"/>
      <c r="B24" s="145">
        <v>4</v>
      </c>
      <c r="C24" s="145" t="s">
        <v>58</v>
      </c>
      <c r="D24" s="146" t="s">
        <v>580</v>
      </c>
      <c r="E24" s="147" t="s">
        <v>581</v>
      </c>
      <c r="F24" s="148" t="s">
        <v>543</v>
      </c>
      <c r="G24" s="129" t="s">
        <v>57</v>
      </c>
      <c r="H24" s="129" t="s">
        <v>578</v>
      </c>
      <c r="I24" s="148" t="s">
        <v>579</v>
      </c>
      <c r="J24" s="129"/>
      <c r="K24" s="97"/>
      <c r="L24" s="97"/>
      <c r="M24" s="155" t="s">
        <v>50</v>
      </c>
      <c r="N24" s="97"/>
      <c r="O24" s="155" t="s">
        <v>50</v>
      </c>
      <c r="P24" s="322"/>
      <c r="Q24" s="150"/>
      <c r="R24" s="150"/>
      <c r="T24" s="218"/>
      <c r="V24" s="93" t="s">
        <v>2477</v>
      </c>
    </row>
    <row r="25" spans="1:22" ht="43.5">
      <c r="A25" s="21">
        <v>15</v>
      </c>
      <c r="B25" s="55">
        <v>4</v>
      </c>
      <c r="C25" s="55" t="s">
        <v>45</v>
      </c>
      <c r="D25" s="56" t="s">
        <v>582</v>
      </c>
      <c r="E25" s="57" t="s">
        <v>583</v>
      </c>
      <c r="F25" s="60" t="s">
        <v>543</v>
      </c>
      <c r="G25" s="21" t="s">
        <v>57</v>
      </c>
      <c r="H25" s="21" t="s">
        <v>129</v>
      </c>
      <c r="I25" s="60" t="s">
        <v>130</v>
      </c>
      <c r="J25" s="21"/>
      <c r="K25" s="6"/>
      <c r="L25" s="6"/>
      <c r="M25" s="64" t="s">
        <v>50</v>
      </c>
      <c r="N25" s="6"/>
      <c r="O25" s="64" t="s">
        <v>50</v>
      </c>
      <c r="P25" s="320"/>
      <c r="Q25" s="59"/>
      <c r="R25" s="59"/>
      <c r="T25" s="209"/>
    </row>
    <row r="26" spans="1:22" s="206" customFormat="1" ht="43.5">
      <c r="A26" s="200">
        <v>16</v>
      </c>
      <c r="B26" s="201">
        <v>4</v>
      </c>
      <c r="C26" s="201" t="s">
        <v>58</v>
      </c>
      <c r="D26" s="202" t="s">
        <v>584</v>
      </c>
      <c r="E26" s="203" t="s">
        <v>585</v>
      </c>
      <c r="F26" s="204" t="s">
        <v>543</v>
      </c>
      <c r="G26" s="200" t="s">
        <v>57</v>
      </c>
      <c r="H26" s="200" t="s">
        <v>586</v>
      </c>
      <c r="I26" s="204" t="s">
        <v>587</v>
      </c>
      <c r="J26" s="200" t="s">
        <v>2468</v>
      </c>
      <c r="K26" s="200"/>
      <c r="L26" s="200"/>
      <c r="M26" s="205" t="s">
        <v>50</v>
      </c>
      <c r="N26" s="200"/>
      <c r="O26" s="205" t="s">
        <v>50</v>
      </c>
      <c r="P26" s="321"/>
      <c r="Q26" s="211"/>
      <c r="R26" s="211"/>
      <c r="S26" s="206" t="s">
        <v>1797</v>
      </c>
      <c r="T26" s="207">
        <v>5000</v>
      </c>
    </row>
    <row r="27" spans="1:22" s="206" customFormat="1" ht="43.5">
      <c r="A27" s="200">
        <v>17</v>
      </c>
      <c r="B27" s="201">
        <v>4</v>
      </c>
      <c r="C27" s="201" t="s">
        <v>58</v>
      </c>
      <c r="D27" s="202" t="s">
        <v>588</v>
      </c>
      <c r="E27" s="203" t="s">
        <v>589</v>
      </c>
      <c r="F27" s="204" t="s">
        <v>543</v>
      </c>
      <c r="G27" s="200" t="s">
        <v>57</v>
      </c>
      <c r="H27" s="200" t="s">
        <v>586</v>
      </c>
      <c r="I27" s="204" t="s">
        <v>587</v>
      </c>
      <c r="J27" s="200" t="s">
        <v>2469</v>
      </c>
      <c r="K27" s="200"/>
      <c r="L27" s="200"/>
      <c r="M27" s="205" t="s">
        <v>50</v>
      </c>
      <c r="N27" s="200"/>
      <c r="O27" s="205" t="s">
        <v>50</v>
      </c>
      <c r="P27" s="321"/>
      <c r="Q27" s="211"/>
      <c r="R27" s="211"/>
      <c r="S27" s="206" t="s">
        <v>1797</v>
      </c>
      <c r="T27" s="207">
        <v>5000</v>
      </c>
    </row>
    <row r="28" spans="1:22" s="93" customFormat="1" ht="43.5">
      <c r="A28" s="129"/>
      <c r="B28" s="145">
        <v>4</v>
      </c>
      <c r="C28" s="145" t="s">
        <v>58</v>
      </c>
      <c r="D28" s="146" t="s">
        <v>590</v>
      </c>
      <c r="E28" s="147" t="s">
        <v>591</v>
      </c>
      <c r="F28" s="148" t="s">
        <v>543</v>
      </c>
      <c r="G28" s="129" t="s">
        <v>57</v>
      </c>
      <c r="H28" s="129" t="s">
        <v>592</v>
      </c>
      <c r="I28" s="148" t="s">
        <v>593</v>
      </c>
      <c r="J28" s="129" t="s">
        <v>594</v>
      </c>
      <c r="K28" s="97"/>
      <c r="L28" s="97"/>
      <c r="M28" s="155" t="s">
        <v>50</v>
      </c>
      <c r="N28" s="97"/>
      <c r="O28" s="155" t="s">
        <v>50</v>
      </c>
      <c r="P28" s="322"/>
      <c r="Q28" s="150"/>
      <c r="R28" s="150"/>
      <c r="T28" s="218"/>
      <c r="V28" s="93" t="s">
        <v>2477</v>
      </c>
    </row>
    <row r="29" spans="1:22" s="93" customFormat="1" ht="43.5">
      <c r="A29" s="129"/>
      <c r="B29" s="145">
        <v>4</v>
      </c>
      <c r="C29" s="145" t="s">
        <v>45</v>
      </c>
      <c r="D29" s="146" t="s">
        <v>595</v>
      </c>
      <c r="E29" s="147" t="s">
        <v>596</v>
      </c>
      <c r="F29" s="148" t="s">
        <v>543</v>
      </c>
      <c r="G29" s="129" t="s">
        <v>57</v>
      </c>
      <c r="H29" s="129" t="s">
        <v>592</v>
      </c>
      <c r="I29" s="148" t="s">
        <v>597</v>
      </c>
      <c r="J29" s="129" t="s">
        <v>598</v>
      </c>
      <c r="K29" s="97"/>
      <c r="L29" s="97"/>
      <c r="M29" s="155" t="s">
        <v>50</v>
      </c>
      <c r="N29" s="97"/>
      <c r="O29" s="155" t="s">
        <v>50</v>
      </c>
      <c r="P29" s="322"/>
      <c r="Q29" s="150"/>
      <c r="R29" s="150"/>
      <c r="T29" s="218"/>
      <c r="V29" s="93" t="s">
        <v>2477</v>
      </c>
    </row>
    <row r="30" spans="1:22" ht="43.5">
      <c r="A30" s="21">
        <v>18</v>
      </c>
      <c r="B30" s="55">
        <v>4</v>
      </c>
      <c r="C30" s="55" t="s">
        <v>58</v>
      </c>
      <c r="D30" s="56" t="s">
        <v>599</v>
      </c>
      <c r="E30" s="57" t="s">
        <v>600</v>
      </c>
      <c r="F30" s="60" t="s">
        <v>543</v>
      </c>
      <c r="G30" s="21" t="s">
        <v>57</v>
      </c>
      <c r="H30" s="21" t="s">
        <v>601</v>
      </c>
      <c r="I30" s="60" t="s">
        <v>602</v>
      </c>
      <c r="J30" s="21" t="s">
        <v>603</v>
      </c>
      <c r="K30" s="6"/>
      <c r="L30" s="6"/>
      <c r="M30" s="64" t="s">
        <v>50</v>
      </c>
      <c r="N30" s="6"/>
      <c r="O30" s="64" t="s">
        <v>50</v>
      </c>
      <c r="P30" s="320"/>
      <c r="Q30" s="59"/>
      <c r="R30" s="59"/>
      <c r="T30" s="209"/>
    </row>
    <row r="31" spans="1:22" ht="43.5">
      <c r="A31" s="21">
        <v>19</v>
      </c>
      <c r="B31" s="55">
        <v>4</v>
      </c>
      <c r="C31" s="55" t="s">
        <v>58</v>
      </c>
      <c r="D31" s="56" t="s">
        <v>604</v>
      </c>
      <c r="E31" s="57" t="s">
        <v>605</v>
      </c>
      <c r="F31" s="60" t="s">
        <v>543</v>
      </c>
      <c r="G31" s="21" t="s">
        <v>57</v>
      </c>
      <c r="H31" s="21" t="s">
        <v>136</v>
      </c>
      <c r="I31" s="60" t="s">
        <v>606</v>
      </c>
      <c r="J31" s="21"/>
      <c r="K31" s="6"/>
      <c r="L31" s="6"/>
      <c r="M31" s="64" t="s">
        <v>50</v>
      </c>
      <c r="N31" s="6"/>
      <c r="O31" s="64" t="s">
        <v>50</v>
      </c>
      <c r="P31" s="320"/>
      <c r="Q31" s="59"/>
      <c r="R31" s="59"/>
      <c r="T31" s="209"/>
    </row>
    <row r="32" spans="1:22" ht="43.5">
      <c r="A32" s="21">
        <v>20</v>
      </c>
      <c r="B32" s="55">
        <v>4</v>
      </c>
      <c r="C32" s="55" t="s">
        <v>58</v>
      </c>
      <c r="D32" s="56" t="s">
        <v>607</v>
      </c>
      <c r="E32" s="57" t="s">
        <v>608</v>
      </c>
      <c r="F32" s="60" t="s">
        <v>543</v>
      </c>
      <c r="G32" s="21" t="s">
        <v>57</v>
      </c>
      <c r="H32" s="21" t="s">
        <v>609</v>
      </c>
      <c r="I32" s="60" t="s">
        <v>610</v>
      </c>
      <c r="J32" s="21"/>
      <c r="K32" s="6"/>
      <c r="L32" s="6"/>
      <c r="M32" s="64" t="s">
        <v>50</v>
      </c>
      <c r="N32" s="6"/>
      <c r="O32" s="64" t="s">
        <v>50</v>
      </c>
      <c r="P32" s="320"/>
      <c r="Q32" s="59"/>
      <c r="R32" s="59"/>
      <c r="T32" s="209"/>
    </row>
    <row r="33" spans="1:21" ht="43.5">
      <c r="A33" s="21">
        <v>21</v>
      </c>
      <c r="B33" s="55"/>
      <c r="C33" s="55" t="s">
        <v>58</v>
      </c>
      <c r="D33" s="56" t="s">
        <v>611</v>
      </c>
      <c r="E33" s="57" t="s">
        <v>612</v>
      </c>
      <c r="F33" s="60" t="s">
        <v>148</v>
      </c>
      <c r="G33" s="21" t="s">
        <v>57</v>
      </c>
      <c r="H33" s="21" t="s">
        <v>613</v>
      </c>
      <c r="I33" s="60" t="s">
        <v>614</v>
      </c>
      <c r="J33" s="21" t="s">
        <v>615</v>
      </c>
      <c r="K33" s="6"/>
      <c r="L33" s="6"/>
      <c r="M33" s="64" t="s">
        <v>50</v>
      </c>
      <c r="N33" s="6"/>
      <c r="O33" s="64" t="s">
        <v>50</v>
      </c>
      <c r="P33" s="320"/>
      <c r="Q33" s="59"/>
      <c r="R33" s="59"/>
      <c r="T33" s="209"/>
    </row>
    <row r="34" spans="1:21" ht="43.5">
      <c r="A34" s="21">
        <v>22</v>
      </c>
      <c r="B34" s="55"/>
      <c r="C34" s="55" t="s">
        <v>58</v>
      </c>
      <c r="D34" s="56" t="s">
        <v>616</v>
      </c>
      <c r="E34" s="57" t="s">
        <v>617</v>
      </c>
      <c r="F34" s="60" t="s">
        <v>148</v>
      </c>
      <c r="G34" s="21" t="s">
        <v>57</v>
      </c>
      <c r="H34" s="21" t="s">
        <v>613</v>
      </c>
      <c r="I34" s="60" t="s">
        <v>618</v>
      </c>
      <c r="J34" s="21" t="s">
        <v>619</v>
      </c>
      <c r="K34" s="6"/>
      <c r="L34" s="6"/>
      <c r="M34" s="64" t="s">
        <v>50</v>
      </c>
      <c r="N34" s="6"/>
      <c r="O34" s="64" t="s">
        <v>50</v>
      </c>
      <c r="P34" s="320"/>
      <c r="Q34" s="59"/>
      <c r="R34" s="59"/>
      <c r="T34" s="209"/>
    </row>
    <row r="35" spans="1:21" ht="43.5">
      <c r="A35" s="21">
        <v>23</v>
      </c>
      <c r="B35" s="55"/>
      <c r="C35" s="55" t="s">
        <v>45</v>
      </c>
      <c r="D35" s="56" t="s">
        <v>620</v>
      </c>
      <c r="E35" s="57" t="s">
        <v>621</v>
      </c>
      <c r="F35" s="60" t="s">
        <v>148</v>
      </c>
      <c r="G35" s="21" t="s">
        <v>57</v>
      </c>
      <c r="H35" s="21" t="s">
        <v>613</v>
      </c>
      <c r="I35" s="58" t="s">
        <v>625</v>
      </c>
      <c r="J35" s="6" t="s">
        <v>626</v>
      </c>
      <c r="K35" s="6"/>
      <c r="L35" s="6"/>
      <c r="M35" s="64" t="s">
        <v>50</v>
      </c>
      <c r="N35" s="6"/>
      <c r="O35" s="64" t="s">
        <v>50</v>
      </c>
      <c r="P35" s="320"/>
      <c r="Q35" s="59"/>
      <c r="R35" s="59"/>
      <c r="T35" s="209"/>
    </row>
    <row r="36" spans="1:21" s="206" customFormat="1" ht="43.5">
      <c r="A36" s="200">
        <v>24</v>
      </c>
      <c r="B36" s="201"/>
      <c r="C36" s="201" t="s">
        <v>58</v>
      </c>
      <c r="D36" s="202" t="s">
        <v>270</v>
      </c>
      <c r="E36" s="203" t="s">
        <v>627</v>
      </c>
      <c r="F36" s="204" t="s">
        <v>148</v>
      </c>
      <c r="G36" s="200" t="s">
        <v>57</v>
      </c>
      <c r="H36" s="200" t="s">
        <v>622</v>
      </c>
      <c r="I36" s="204" t="s">
        <v>623</v>
      </c>
      <c r="J36" s="200" t="s">
        <v>624</v>
      </c>
      <c r="K36" s="200"/>
      <c r="L36" s="200"/>
      <c r="M36" s="205" t="s">
        <v>50</v>
      </c>
      <c r="N36" s="200"/>
      <c r="O36" s="205" t="s">
        <v>50</v>
      </c>
      <c r="P36" s="321"/>
      <c r="Q36" s="211"/>
      <c r="R36" s="211"/>
      <c r="S36" s="206" t="s">
        <v>1797</v>
      </c>
      <c r="T36" s="207">
        <v>5000</v>
      </c>
    </row>
    <row r="37" spans="1:21" s="206" customFormat="1" ht="43.5">
      <c r="A37" s="200">
        <v>25</v>
      </c>
      <c r="B37" s="201"/>
      <c r="C37" s="201" t="s">
        <v>58</v>
      </c>
      <c r="D37" s="202" t="s">
        <v>628</v>
      </c>
      <c r="E37" s="203" t="s">
        <v>629</v>
      </c>
      <c r="F37" s="204" t="s">
        <v>148</v>
      </c>
      <c r="G37" s="200" t="s">
        <v>57</v>
      </c>
      <c r="H37" s="204" t="s">
        <v>630</v>
      </c>
      <c r="I37" s="204" t="s">
        <v>631</v>
      </c>
      <c r="J37" s="200" t="s">
        <v>632</v>
      </c>
      <c r="K37" s="200"/>
      <c r="L37" s="200"/>
      <c r="M37" s="205" t="s">
        <v>50</v>
      </c>
      <c r="N37" s="200"/>
      <c r="O37" s="205" t="s">
        <v>50</v>
      </c>
      <c r="P37" s="321"/>
      <c r="Q37" s="211"/>
      <c r="R37" s="211"/>
      <c r="T37" s="207">
        <v>5000</v>
      </c>
    </row>
    <row r="38" spans="1:21" s="206" customFormat="1" ht="43.5">
      <c r="A38" s="200">
        <v>26</v>
      </c>
      <c r="B38" s="201"/>
      <c r="C38" s="201" t="s">
        <v>58</v>
      </c>
      <c r="D38" s="202" t="s">
        <v>2497</v>
      </c>
      <c r="E38" s="203" t="s">
        <v>633</v>
      </c>
      <c r="F38" s="204" t="s">
        <v>148</v>
      </c>
      <c r="G38" s="200" t="s">
        <v>57</v>
      </c>
      <c r="H38" s="204" t="s">
        <v>630</v>
      </c>
      <c r="I38" s="204" t="s">
        <v>634</v>
      </c>
      <c r="J38" s="200" t="s">
        <v>635</v>
      </c>
      <c r="K38" s="200"/>
      <c r="L38" s="200"/>
      <c r="M38" s="205" t="s">
        <v>50</v>
      </c>
      <c r="N38" s="200"/>
      <c r="O38" s="205" t="s">
        <v>50</v>
      </c>
      <c r="P38" s="321"/>
      <c r="Q38" s="211"/>
      <c r="R38" s="211"/>
      <c r="S38" s="206" t="s">
        <v>1803</v>
      </c>
      <c r="T38" s="207">
        <v>5000</v>
      </c>
    </row>
    <row r="39" spans="1:21" ht="43.5">
      <c r="A39" s="21">
        <v>27</v>
      </c>
      <c r="B39" s="55"/>
      <c r="C39" s="55" t="s">
        <v>58</v>
      </c>
      <c r="D39" s="56" t="s">
        <v>636</v>
      </c>
      <c r="E39" s="57" t="s">
        <v>637</v>
      </c>
      <c r="F39" s="60" t="s">
        <v>148</v>
      </c>
      <c r="G39" s="21" t="s">
        <v>57</v>
      </c>
      <c r="H39" s="60" t="s">
        <v>630</v>
      </c>
      <c r="I39" s="60" t="s">
        <v>638</v>
      </c>
      <c r="J39" s="21" t="s">
        <v>639</v>
      </c>
      <c r="K39" s="6"/>
      <c r="L39" s="6"/>
      <c r="M39" s="64" t="s">
        <v>50</v>
      </c>
      <c r="N39" s="6"/>
      <c r="O39" s="64" t="s">
        <v>50</v>
      </c>
      <c r="P39" s="320"/>
      <c r="Q39" s="59"/>
      <c r="R39" s="59"/>
      <c r="T39" s="209"/>
    </row>
    <row r="40" spans="1:21" s="206" customFormat="1" ht="43.5">
      <c r="A40" s="200">
        <v>28</v>
      </c>
      <c r="B40" s="201"/>
      <c r="C40" s="201" t="s">
        <v>58</v>
      </c>
      <c r="D40" s="202" t="s">
        <v>305</v>
      </c>
      <c r="E40" s="203" t="s">
        <v>640</v>
      </c>
      <c r="F40" s="204" t="s">
        <v>148</v>
      </c>
      <c r="G40" s="200" t="s">
        <v>57</v>
      </c>
      <c r="H40" s="200" t="s">
        <v>641</v>
      </c>
      <c r="I40" s="204" t="s">
        <v>642</v>
      </c>
      <c r="J40" s="200" t="s">
        <v>643</v>
      </c>
      <c r="K40" s="200"/>
      <c r="L40" s="200"/>
      <c r="M40" s="205" t="s">
        <v>50</v>
      </c>
      <c r="N40" s="200"/>
      <c r="O40" s="205" t="s">
        <v>50</v>
      </c>
      <c r="P40" s="321"/>
      <c r="Q40" s="211"/>
      <c r="R40" s="211"/>
      <c r="T40" s="207">
        <v>5000</v>
      </c>
    </row>
    <row r="41" spans="1:21" s="206" customFormat="1" ht="43.5">
      <c r="A41" s="200">
        <v>29</v>
      </c>
      <c r="B41" s="201"/>
      <c r="C41" s="201" t="s">
        <v>58</v>
      </c>
      <c r="D41" s="202" t="s">
        <v>644</v>
      </c>
      <c r="E41" s="203" t="s">
        <v>645</v>
      </c>
      <c r="F41" s="204" t="s">
        <v>148</v>
      </c>
      <c r="G41" s="200" t="s">
        <v>57</v>
      </c>
      <c r="H41" s="200" t="s">
        <v>641</v>
      </c>
      <c r="I41" s="204" t="s">
        <v>646</v>
      </c>
      <c r="J41" s="200" t="s">
        <v>647</v>
      </c>
      <c r="K41" s="200"/>
      <c r="L41" s="200"/>
      <c r="M41" s="205" t="s">
        <v>50</v>
      </c>
      <c r="N41" s="200"/>
      <c r="O41" s="205" t="s">
        <v>50</v>
      </c>
      <c r="P41" s="321"/>
      <c r="Q41" s="211"/>
      <c r="R41" s="211"/>
      <c r="T41" s="207">
        <v>5000</v>
      </c>
    </row>
    <row r="42" spans="1:21" s="206" customFormat="1" ht="43.5">
      <c r="A42" s="200">
        <v>30</v>
      </c>
      <c r="B42" s="201"/>
      <c r="C42" s="201" t="s">
        <v>58</v>
      </c>
      <c r="D42" s="202" t="s">
        <v>648</v>
      </c>
      <c r="E42" s="203" t="s">
        <v>649</v>
      </c>
      <c r="F42" s="204" t="s">
        <v>148</v>
      </c>
      <c r="G42" s="200" t="s">
        <v>57</v>
      </c>
      <c r="H42" s="200" t="s">
        <v>641</v>
      </c>
      <c r="I42" s="204" t="s">
        <v>650</v>
      </c>
      <c r="J42" s="200" t="s">
        <v>651</v>
      </c>
      <c r="K42" s="200"/>
      <c r="L42" s="200"/>
      <c r="M42" s="205" t="s">
        <v>50</v>
      </c>
      <c r="N42" s="200"/>
      <c r="O42" s="205" t="s">
        <v>50</v>
      </c>
      <c r="P42" s="321"/>
      <c r="Q42" s="211"/>
      <c r="R42" s="211"/>
      <c r="T42" s="207">
        <v>5000</v>
      </c>
    </row>
    <row r="43" spans="1:21" ht="43.5">
      <c r="A43" s="21">
        <v>31</v>
      </c>
      <c r="B43" s="55"/>
      <c r="C43" s="55" t="s">
        <v>54</v>
      </c>
      <c r="D43" s="56" t="s">
        <v>652</v>
      </c>
      <c r="E43" s="57" t="s">
        <v>653</v>
      </c>
      <c r="F43" s="60" t="s">
        <v>148</v>
      </c>
      <c r="G43" s="21" t="s">
        <v>57</v>
      </c>
      <c r="H43" s="21" t="s">
        <v>654</v>
      </c>
      <c r="I43" s="60" t="s">
        <v>655</v>
      </c>
      <c r="J43" s="21" t="s">
        <v>656</v>
      </c>
      <c r="K43" s="6"/>
      <c r="L43" s="6"/>
      <c r="M43" s="64" t="s">
        <v>50</v>
      </c>
      <c r="N43" s="6"/>
      <c r="O43" s="64" t="s">
        <v>50</v>
      </c>
      <c r="P43" s="320"/>
      <c r="Q43" s="59"/>
      <c r="R43" s="59"/>
      <c r="T43" s="209"/>
    </row>
    <row r="44" spans="1:21" ht="43.5">
      <c r="A44" s="21">
        <v>32</v>
      </c>
      <c r="B44" s="55"/>
      <c r="C44" s="55" t="s">
        <v>58</v>
      </c>
      <c r="D44" s="56" t="s">
        <v>657</v>
      </c>
      <c r="E44" s="57" t="s">
        <v>658</v>
      </c>
      <c r="F44" s="60" t="s">
        <v>148</v>
      </c>
      <c r="G44" s="21" t="s">
        <v>57</v>
      </c>
      <c r="H44" s="21" t="s">
        <v>654</v>
      </c>
      <c r="I44" s="60" t="s">
        <v>659</v>
      </c>
      <c r="J44" s="21" t="s">
        <v>660</v>
      </c>
      <c r="K44" s="6"/>
      <c r="L44" s="6"/>
      <c r="M44" s="64" t="s">
        <v>50</v>
      </c>
      <c r="N44" s="6"/>
      <c r="O44" s="64" t="s">
        <v>50</v>
      </c>
      <c r="P44" s="320"/>
      <c r="Q44" s="59"/>
      <c r="R44" s="59"/>
      <c r="T44" s="209"/>
    </row>
    <row r="45" spans="1:21" s="206" customFormat="1" ht="43.5">
      <c r="A45" s="200">
        <v>33</v>
      </c>
      <c r="B45" s="201"/>
      <c r="C45" s="201" t="s">
        <v>58</v>
      </c>
      <c r="D45" s="202" t="s">
        <v>661</v>
      </c>
      <c r="E45" s="203" t="s">
        <v>662</v>
      </c>
      <c r="F45" s="204" t="s">
        <v>148</v>
      </c>
      <c r="G45" s="200" t="s">
        <v>57</v>
      </c>
      <c r="H45" s="200" t="s">
        <v>663</v>
      </c>
      <c r="I45" s="204" t="s">
        <v>664</v>
      </c>
      <c r="J45" s="200" t="s">
        <v>665</v>
      </c>
      <c r="K45" s="200"/>
      <c r="L45" s="200"/>
      <c r="M45" s="205" t="s">
        <v>50</v>
      </c>
      <c r="N45" s="200"/>
      <c r="O45" s="205" t="s">
        <v>50</v>
      </c>
      <c r="P45" s="321"/>
      <c r="Q45" s="211"/>
      <c r="R45" s="211"/>
      <c r="S45" s="206" t="s">
        <v>1803</v>
      </c>
      <c r="T45" s="207">
        <v>5000</v>
      </c>
    </row>
    <row r="46" spans="1:21" s="206" customFormat="1" ht="42.75" customHeight="1">
      <c r="A46" s="200">
        <v>34</v>
      </c>
      <c r="B46" s="201"/>
      <c r="C46" s="201" t="s">
        <v>45</v>
      </c>
      <c r="D46" s="202" t="s">
        <v>212</v>
      </c>
      <c r="E46" s="203" t="s">
        <v>666</v>
      </c>
      <c r="F46" s="204" t="s">
        <v>250</v>
      </c>
      <c r="G46" s="200" t="s">
        <v>57</v>
      </c>
      <c r="H46" s="200" t="s">
        <v>667</v>
      </c>
      <c r="I46" s="204" t="s">
        <v>668</v>
      </c>
      <c r="J46" s="200" t="s">
        <v>2470</v>
      </c>
      <c r="K46" s="200"/>
      <c r="L46" s="200"/>
      <c r="M46" s="205" t="s">
        <v>50</v>
      </c>
      <c r="N46" s="200"/>
      <c r="O46" s="205" t="s">
        <v>50</v>
      </c>
      <c r="P46" s="321"/>
      <c r="Q46" s="211"/>
      <c r="R46" s="211"/>
      <c r="S46" s="206" t="s">
        <v>1803</v>
      </c>
      <c r="T46" s="207">
        <v>5000</v>
      </c>
    </row>
    <row r="47" spans="1:21" s="279" customFormat="1" ht="43.5">
      <c r="A47" s="156">
        <v>35</v>
      </c>
      <c r="B47" s="208"/>
      <c r="C47" s="208" t="s">
        <v>58</v>
      </c>
      <c r="D47" s="157" t="s">
        <v>1106</v>
      </c>
      <c r="E47" s="158" t="s">
        <v>1107</v>
      </c>
      <c r="F47" s="261" t="s">
        <v>164</v>
      </c>
      <c r="G47" s="156" t="s">
        <v>57</v>
      </c>
      <c r="H47" s="159" t="s">
        <v>298</v>
      </c>
      <c r="I47" s="159" t="s">
        <v>1108</v>
      </c>
      <c r="J47" s="156" t="s">
        <v>1109</v>
      </c>
      <c r="K47" s="160"/>
      <c r="L47" s="276"/>
      <c r="M47" s="160" t="s">
        <v>50</v>
      </c>
      <c r="N47" s="160"/>
      <c r="O47" s="160" t="s">
        <v>50</v>
      </c>
      <c r="P47" s="347"/>
      <c r="Q47" s="160"/>
      <c r="R47" s="160"/>
      <c r="T47" s="278"/>
      <c r="U47" s="279" t="s">
        <v>2028</v>
      </c>
    </row>
    <row r="48" spans="1:21" s="198" customFormat="1" ht="43.5">
      <c r="A48" s="226">
        <v>36</v>
      </c>
      <c r="B48" s="227"/>
      <c r="C48" s="227" t="s">
        <v>45</v>
      </c>
      <c r="D48" s="228" t="s">
        <v>46</v>
      </c>
      <c r="E48" s="229" t="s">
        <v>1436</v>
      </c>
      <c r="F48" s="230" t="s">
        <v>479</v>
      </c>
      <c r="G48" s="226" t="s">
        <v>57</v>
      </c>
      <c r="H48" s="226" t="s">
        <v>720</v>
      </c>
      <c r="I48" s="232" t="s">
        <v>1437</v>
      </c>
      <c r="J48" s="232" t="s">
        <v>1438</v>
      </c>
      <c r="K48" s="311"/>
      <c r="L48" s="231"/>
      <c r="M48" s="231" t="s">
        <v>50</v>
      </c>
      <c r="N48" s="231"/>
      <c r="O48" s="231" t="s">
        <v>50</v>
      </c>
      <c r="P48" s="325"/>
      <c r="Q48" s="231"/>
      <c r="R48" s="231"/>
      <c r="S48" s="198" t="s">
        <v>1803</v>
      </c>
      <c r="T48" s="199">
        <v>5000</v>
      </c>
      <c r="U48" s="198" t="s">
        <v>1846</v>
      </c>
    </row>
    <row r="49" spans="6:20">
      <c r="T49" s="190">
        <f>SUM(T7:T48)</f>
        <v>80000</v>
      </c>
    </row>
    <row r="53" spans="6:20">
      <c r="F53" s="1" t="s">
        <v>1805</v>
      </c>
      <c r="G53" s="1">
        <v>16</v>
      </c>
    </row>
    <row r="55" spans="6:20">
      <c r="F55" s="1" t="s">
        <v>1821</v>
      </c>
      <c r="H55" s="209">
        <f>SUM(A48*5000)</f>
        <v>180000</v>
      </c>
    </row>
    <row r="56" spans="6:20">
      <c r="F56" s="1" t="s">
        <v>1822</v>
      </c>
      <c r="H56" s="190">
        <f>SUM(T49)</f>
        <v>80000</v>
      </c>
    </row>
    <row r="57" spans="6:20">
      <c r="F57" s="1" t="s">
        <v>1749</v>
      </c>
      <c r="H57" s="190">
        <f>SUM(H55-H56)</f>
        <v>100000</v>
      </c>
    </row>
  </sheetData>
  <mergeCells count="16">
    <mergeCell ref="Q5:Q6"/>
    <mergeCell ref="R5:R6"/>
    <mergeCell ref="A1:R1"/>
    <mergeCell ref="A2:R2"/>
    <mergeCell ref="A3:R3"/>
    <mergeCell ref="F5:F6"/>
    <mergeCell ref="A5:A6"/>
    <mergeCell ref="C5:E6"/>
    <mergeCell ref="G5:G6"/>
    <mergeCell ref="H5:H6"/>
    <mergeCell ref="I5:I6"/>
    <mergeCell ref="J5:J6"/>
    <mergeCell ref="K5:M5"/>
    <mergeCell ref="N5:O5"/>
    <mergeCell ref="P5:P6"/>
    <mergeCell ref="B5:B6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0" orientation="landscape" verticalDpi="0" r:id="rId1"/>
  <headerFooter>
    <oddHeader>&amp;A</oddHeader>
    <oddFooter>หน้าที่ &amp;P จาก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T65"/>
  <sheetViews>
    <sheetView zoomScale="75" zoomScaleNormal="75" workbookViewId="0">
      <selection activeCell="C126" sqref="C126"/>
    </sheetView>
  </sheetViews>
  <sheetFormatPr defaultRowHeight="21.75"/>
  <cols>
    <col min="1" max="1" width="5.625" style="1" customWidth="1"/>
    <col min="2" max="2" width="6.25" style="1" customWidth="1"/>
    <col min="3" max="3" width="8.375" style="1" customWidth="1"/>
    <col min="4" max="4" width="10.25" style="1" customWidth="1"/>
    <col min="5" max="5" width="22.25" style="1" customWidth="1"/>
    <col min="6" max="6" width="25" style="1" customWidth="1"/>
    <col min="7" max="7" width="24" style="1" customWidth="1"/>
    <col min="8" max="8" width="23.375" style="1" hidden="1" customWidth="1"/>
    <col min="9" max="9" width="13.875" style="1" hidden="1" customWidth="1"/>
    <col min="10" max="10" width="7.875" style="1" hidden="1" customWidth="1"/>
    <col min="11" max="11" width="9.75" style="1" hidden="1" customWidth="1"/>
    <col min="12" max="12" width="7.875" style="1" hidden="1" customWidth="1"/>
    <col min="13" max="13" width="7.75" style="1" hidden="1" customWidth="1"/>
    <col min="14" max="15" width="8.25" style="1" hidden="1" customWidth="1"/>
    <col min="16" max="16" width="23.875" style="1" hidden="1" customWidth="1"/>
    <col min="17" max="17" width="20.75" style="1" hidden="1" customWidth="1"/>
    <col min="18" max="18" width="10.75" style="1" customWidth="1"/>
    <col min="19" max="16384" width="9" style="1"/>
  </cols>
  <sheetData>
    <row r="1" spans="1:19" s="2" customFormat="1" ht="21">
      <c r="A1" s="551" t="s">
        <v>2444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</row>
    <row r="2" spans="1:19" s="2" customFormat="1" ht="21">
      <c r="A2" s="571" t="s">
        <v>2449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</row>
    <row r="3" spans="1:19" s="2" customFormat="1" ht="21">
      <c r="A3" s="551" t="s">
        <v>2450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</row>
    <row r="5" spans="1:19" s="11" customFormat="1" ht="20.25" customHeight="1">
      <c r="A5" s="552" t="s">
        <v>33</v>
      </c>
      <c r="B5" s="569" t="s">
        <v>34</v>
      </c>
      <c r="C5" s="562"/>
      <c r="D5" s="543"/>
      <c r="E5" s="540" t="s">
        <v>1558</v>
      </c>
      <c r="F5" s="540" t="s">
        <v>35</v>
      </c>
      <c r="G5" s="540" t="s">
        <v>36</v>
      </c>
      <c r="H5" s="540" t="s">
        <v>37</v>
      </c>
      <c r="I5" s="540" t="s">
        <v>123</v>
      </c>
      <c r="J5" s="537" t="s">
        <v>38</v>
      </c>
      <c r="K5" s="538"/>
      <c r="L5" s="539"/>
      <c r="M5" s="537" t="s">
        <v>42</v>
      </c>
      <c r="N5" s="539"/>
      <c r="O5" s="540" t="s">
        <v>2512</v>
      </c>
      <c r="P5" s="568" t="s">
        <v>2443</v>
      </c>
      <c r="Q5" s="568" t="s">
        <v>140</v>
      </c>
      <c r="R5" s="188" t="s">
        <v>1789</v>
      </c>
      <c r="S5" s="188" t="s">
        <v>1799</v>
      </c>
    </row>
    <row r="6" spans="1:19" s="11" customFormat="1" ht="62.25" customHeight="1">
      <c r="A6" s="553"/>
      <c r="B6" s="570"/>
      <c r="C6" s="563"/>
      <c r="D6" s="544"/>
      <c r="E6" s="541"/>
      <c r="F6" s="541"/>
      <c r="G6" s="541"/>
      <c r="H6" s="541"/>
      <c r="I6" s="541"/>
      <c r="J6" s="17" t="s">
        <v>39</v>
      </c>
      <c r="K6" s="17" t="s">
        <v>40</v>
      </c>
      <c r="L6" s="47" t="s">
        <v>41</v>
      </c>
      <c r="M6" s="17" t="s">
        <v>43</v>
      </c>
      <c r="N6" s="47" t="s">
        <v>44</v>
      </c>
      <c r="O6" s="541"/>
      <c r="P6" s="568"/>
      <c r="Q6" s="568"/>
    </row>
    <row r="7" spans="1:19" s="206" customFormat="1" ht="43.5">
      <c r="A7" s="191">
        <v>1</v>
      </c>
      <c r="B7" s="192" t="s">
        <v>58</v>
      </c>
      <c r="C7" s="193" t="s">
        <v>141</v>
      </c>
      <c r="D7" s="194" t="s">
        <v>142</v>
      </c>
      <c r="E7" s="196" t="s">
        <v>148</v>
      </c>
      <c r="F7" s="191" t="s">
        <v>143</v>
      </c>
      <c r="G7" s="191" t="s">
        <v>144</v>
      </c>
      <c r="H7" s="196" t="s">
        <v>145</v>
      </c>
      <c r="I7" s="191" t="s">
        <v>146</v>
      </c>
      <c r="J7" s="197" t="s">
        <v>50</v>
      </c>
      <c r="K7" s="191"/>
      <c r="L7" s="194"/>
      <c r="M7" s="197" t="s">
        <v>50</v>
      </c>
      <c r="N7" s="312"/>
      <c r="O7" s="312"/>
      <c r="P7" s="197"/>
      <c r="Q7" s="197"/>
      <c r="R7" s="206" t="s">
        <v>1803</v>
      </c>
      <c r="S7" s="207">
        <v>4000</v>
      </c>
    </row>
    <row r="8" spans="1:19" s="206" customFormat="1" ht="36" customHeight="1">
      <c r="A8" s="200">
        <v>2</v>
      </c>
      <c r="B8" s="201" t="s">
        <v>58</v>
      </c>
      <c r="C8" s="202" t="s">
        <v>149</v>
      </c>
      <c r="D8" s="203" t="s">
        <v>150</v>
      </c>
      <c r="E8" s="213" t="s">
        <v>151</v>
      </c>
      <c r="F8" s="200" t="s">
        <v>152</v>
      </c>
      <c r="G8" s="200" t="s">
        <v>153</v>
      </c>
      <c r="H8" s="204" t="s">
        <v>154</v>
      </c>
      <c r="I8" s="200" t="s">
        <v>155</v>
      </c>
      <c r="J8" s="211" t="s">
        <v>50</v>
      </c>
      <c r="K8" s="200"/>
      <c r="L8" s="203"/>
      <c r="M8" s="211" t="s">
        <v>50</v>
      </c>
      <c r="N8" s="203"/>
      <c r="O8" s="203"/>
      <c r="P8" s="200"/>
      <c r="Q8" s="200"/>
      <c r="R8" s="206" t="s">
        <v>1801</v>
      </c>
      <c r="S8" s="207">
        <v>4000</v>
      </c>
    </row>
    <row r="9" spans="1:19" s="206" customFormat="1" ht="36.75" customHeight="1">
      <c r="A9" s="200">
        <v>3</v>
      </c>
      <c r="B9" s="201" t="s">
        <v>58</v>
      </c>
      <c r="C9" s="202" t="s">
        <v>156</v>
      </c>
      <c r="D9" s="203" t="s">
        <v>157</v>
      </c>
      <c r="E9" s="213" t="s">
        <v>151</v>
      </c>
      <c r="F9" s="200" t="s">
        <v>158</v>
      </c>
      <c r="G9" s="200" t="s">
        <v>159</v>
      </c>
      <c r="H9" s="204" t="s">
        <v>160</v>
      </c>
      <c r="I9" s="200" t="s">
        <v>161</v>
      </c>
      <c r="J9" s="211" t="s">
        <v>50</v>
      </c>
      <c r="K9" s="200"/>
      <c r="L9" s="203"/>
      <c r="M9" s="211" t="s">
        <v>50</v>
      </c>
      <c r="N9" s="203"/>
      <c r="O9" s="203"/>
      <c r="P9" s="200"/>
      <c r="Q9" s="200"/>
      <c r="R9" s="206" t="s">
        <v>1801</v>
      </c>
      <c r="S9" s="207">
        <v>4000</v>
      </c>
    </row>
    <row r="10" spans="1:19" s="93" customFormat="1" ht="43.5">
      <c r="A10" s="129"/>
      <c r="B10" s="145" t="s">
        <v>58</v>
      </c>
      <c r="C10" s="146" t="s">
        <v>162</v>
      </c>
      <c r="D10" s="147" t="s">
        <v>163</v>
      </c>
      <c r="E10" s="148" t="s">
        <v>164</v>
      </c>
      <c r="F10" s="148" t="s">
        <v>48</v>
      </c>
      <c r="G10" s="129" t="s">
        <v>165</v>
      </c>
      <c r="H10" s="149" t="s">
        <v>166</v>
      </c>
      <c r="I10" s="148" t="s">
        <v>167</v>
      </c>
      <c r="J10" s="150" t="s">
        <v>50</v>
      </c>
      <c r="K10" s="97"/>
      <c r="L10" s="98"/>
      <c r="M10" s="150" t="s">
        <v>50</v>
      </c>
      <c r="N10" s="98"/>
      <c r="O10" s="98"/>
      <c r="P10" s="97"/>
      <c r="Q10" s="97"/>
      <c r="R10" s="93" t="s">
        <v>1733</v>
      </c>
      <c r="S10" s="218"/>
    </row>
    <row r="11" spans="1:19" s="93" customFormat="1" ht="43.5">
      <c r="A11" s="129"/>
      <c r="B11" s="145" t="s">
        <v>58</v>
      </c>
      <c r="C11" s="146" t="s">
        <v>168</v>
      </c>
      <c r="D11" s="147" t="s">
        <v>169</v>
      </c>
      <c r="E11" s="148" t="s">
        <v>164</v>
      </c>
      <c r="F11" s="148" t="s">
        <v>48</v>
      </c>
      <c r="G11" s="129" t="s">
        <v>170</v>
      </c>
      <c r="H11" s="149" t="s">
        <v>171</v>
      </c>
      <c r="I11" s="129" t="s">
        <v>172</v>
      </c>
      <c r="J11" s="150" t="s">
        <v>50</v>
      </c>
      <c r="K11" s="97"/>
      <c r="L11" s="98"/>
      <c r="M11" s="150" t="s">
        <v>50</v>
      </c>
      <c r="N11" s="98"/>
      <c r="O11" s="98"/>
      <c r="P11" s="97"/>
      <c r="Q11" s="97"/>
      <c r="R11" s="93" t="s">
        <v>1733</v>
      </c>
      <c r="S11" s="218"/>
    </row>
    <row r="12" spans="1:19" s="198" customFormat="1" ht="43.5">
      <c r="A12" s="200">
        <v>4</v>
      </c>
      <c r="B12" s="201" t="s">
        <v>45</v>
      </c>
      <c r="C12" s="202" t="s">
        <v>46</v>
      </c>
      <c r="D12" s="203" t="s">
        <v>47</v>
      </c>
      <c r="E12" s="204" t="s">
        <v>184</v>
      </c>
      <c r="F12" s="204" t="s">
        <v>48</v>
      </c>
      <c r="G12" s="200" t="s">
        <v>49</v>
      </c>
      <c r="H12" s="224" t="s">
        <v>183</v>
      </c>
      <c r="I12" s="204" t="s">
        <v>185</v>
      </c>
      <c r="J12" s="214"/>
      <c r="K12" s="211" t="s">
        <v>50</v>
      </c>
      <c r="L12" s="215"/>
      <c r="M12" s="211" t="s">
        <v>50</v>
      </c>
      <c r="N12" s="215"/>
      <c r="O12" s="215"/>
      <c r="P12" s="214"/>
      <c r="Q12" s="214"/>
      <c r="R12" s="198" t="s">
        <v>1801</v>
      </c>
      <c r="S12" s="199">
        <v>4000</v>
      </c>
    </row>
    <row r="13" spans="1:19" s="198" customFormat="1">
      <c r="A13" s="200">
        <v>5</v>
      </c>
      <c r="B13" s="201" t="s">
        <v>45</v>
      </c>
      <c r="C13" s="202" t="s">
        <v>186</v>
      </c>
      <c r="D13" s="203" t="s">
        <v>187</v>
      </c>
      <c r="E13" s="204" t="s">
        <v>184</v>
      </c>
      <c r="F13" s="204" t="s">
        <v>48</v>
      </c>
      <c r="G13" s="200" t="s">
        <v>188</v>
      </c>
      <c r="H13" s="200" t="s">
        <v>189</v>
      </c>
      <c r="I13" s="200" t="s">
        <v>190</v>
      </c>
      <c r="J13" s="214"/>
      <c r="K13" s="211" t="s">
        <v>50</v>
      </c>
      <c r="L13" s="215"/>
      <c r="M13" s="211" t="s">
        <v>50</v>
      </c>
      <c r="N13" s="215"/>
      <c r="O13" s="215"/>
      <c r="P13" s="214"/>
      <c r="Q13" s="214"/>
      <c r="R13" s="198" t="s">
        <v>1801</v>
      </c>
      <c r="S13" s="199">
        <v>4000</v>
      </c>
    </row>
    <row r="14" spans="1:19" s="206" customFormat="1" ht="42" customHeight="1">
      <c r="A14" s="200">
        <v>6</v>
      </c>
      <c r="B14" s="201" t="s">
        <v>54</v>
      </c>
      <c r="C14" s="202" t="s">
        <v>191</v>
      </c>
      <c r="D14" s="203" t="s">
        <v>192</v>
      </c>
      <c r="E14" s="204" t="s">
        <v>193</v>
      </c>
      <c r="F14" s="200" t="s">
        <v>195</v>
      </c>
      <c r="G14" s="200" t="s">
        <v>194</v>
      </c>
      <c r="H14" s="204" t="s">
        <v>196</v>
      </c>
      <c r="I14" s="200" t="s">
        <v>197</v>
      </c>
      <c r="J14" s="200"/>
      <c r="K14" s="211" t="s">
        <v>50</v>
      </c>
      <c r="L14" s="203"/>
      <c r="M14" s="211" t="s">
        <v>50</v>
      </c>
      <c r="N14" s="203"/>
      <c r="O14" s="203"/>
      <c r="P14" s="200"/>
      <c r="Q14" s="200"/>
      <c r="R14" s="206" t="s">
        <v>1801</v>
      </c>
      <c r="S14" s="207">
        <v>4000</v>
      </c>
    </row>
    <row r="15" spans="1:19" s="198" customFormat="1" ht="37.5" customHeight="1">
      <c r="A15" s="200">
        <v>7</v>
      </c>
      <c r="B15" s="201" t="s">
        <v>54</v>
      </c>
      <c r="C15" s="202" t="s">
        <v>232</v>
      </c>
      <c r="D15" s="203" t="s">
        <v>233</v>
      </c>
      <c r="E15" s="213" t="s">
        <v>151</v>
      </c>
      <c r="F15" s="200" t="s">
        <v>195</v>
      </c>
      <c r="G15" s="200" t="s">
        <v>209</v>
      </c>
      <c r="H15" s="204" t="s">
        <v>234</v>
      </c>
      <c r="I15" s="200" t="s">
        <v>235</v>
      </c>
      <c r="J15" s="214"/>
      <c r="K15" s="211" t="s">
        <v>50</v>
      </c>
      <c r="L15" s="215"/>
      <c r="M15" s="211" t="s">
        <v>50</v>
      </c>
      <c r="N15" s="215"/>
      <c r="O15" s="215"/>
      <c r="P15" s="214"/>
      <c r="Q15" s="214"/>
      <c r="R15" s="198" t="s">
        <v>1801</v>
      </c>
      <c r="S15" s="199">
        <v>4000</v>
      </c>
    </row>
    <row r="16" spans="1:19" s="206" customFormat="1" ht="38.25" customHeight="1">
      <c r="A16" s="200">
        <v>8</v>
      </c>
      <c r="B16" s="201" t="s">
        <v>58</v>
      </c>
      <c r="C16" s="202" t="s">
        <v>236</v>
      </c>
      <c r="D16" s="203" t="s">
        <v>237</v>
      </c>
      <c r="E16" s="213" t="s">
        <v>151</v>
      </c>
      <c r="F16" s="200" t="s">
        <v>195</v>
      </c>
      <c r="G16" s="200" t="s">
        <v>224</v>
      </c>
      <c r="H16" s="204" t="s">
        <v>238</v>
      </c>
      <c r="I16" s="200" t="s">
        <v>239</v>
      </c>
      <c r="J16" s="200"/>
      <c r="K16" s="211" t="s">
        <v>50</v>
      </c>
      <c r="L16" s="203"/>
      <c r="M16" s="211" t="s">
        <v>50</v>
      </c>
      <c r="N16" s="203"/>
      <c r="O16" s="203"/>
      <c r="P16" s="200"/>
      <c r="Q16" s="200"/>
      <c r="R16" s="206" t="s">
        <v>1801</v>
      </c>
      <c r="S16" s="207">
        <v>4000</v>
      </c>
    </row>
    <row r="17" spans="1:20" s="93" customFormat="1" ht="43.5">
      <c r="A17" s="129"/>
      <c r="B17" s="151" t="s">
        <v>242</v>
      </c>
      <c r="C17" s="146" t="s">
        <v>243</v>
      </c>
      <c r="D17" s="147" t="s">
        <v>244</v>
      </c>
      <c r="E17" s="134" t="s">
        <v>151</v>
      </c>
      <c r="F17" s="129" t="s">
        <v>241</v>
      </c>
      <c r="G17" s="129" t="s">
        <v>245</v>
      </c>
      <c r="H17" s="148" t="s">
        <v>246</v>
      </c>
      <c r="I17" s="129" t="s">
        <v>247</v>
      </c>
      <c r="J17" s="129"/>
      <c r="K17" s="150" t="s">
        <v>50</v>
      </c>
      <c r="L17" s="98"/>
      <c r="M17" s="150" t="s">
        <v>50</v>
      </c>
      <c r="N17" s="98"/>
      <c r="O17" s="98"/>
      <c r="P17" s="97"/>
      <c r="Q17" s="97"/>
      <c r="R17" s="111" t="s">
        <v>1734</v>
      </c>
      <c r="S17" s="218"/>
    </row>
    <row r="18" spans="1:20" s="206" customFormat="1" ht="43.5">
      <c r="A18" s="200">
        <v>9</v>
      </c>
      <c r="B18" s="201" t="s">
        <v>45</v>
      </c>
      <c r="C18" s="202" t="s">
        <v>248</v>
      </c>
      <c r="D18" s="203" t="s">
        <v>249</v>
      </c>
      <c r="E18" s="204" t="s">
        <v>250</v>
      </c>
      <c r="F18" s="200" t="s">
        <v>251</v>
      </c>
      <c r="G18" s="200" t="s">
        <v>252</v>
      </c>
      <c r="H18" s="204" t="s">
        <v>253</v>
      </c>
      <c r="I18" s="200"/>
      <c r="J18" s="200"/>
      <c r="K18" s="211" t="s">
        <v>50</v>
      </c>
      <c r="L18" s="203"/>
      <c r="M18" s="211" t="s">
        <v>50</v>
      </c>
      <c r="N18" s="203"/>
      <c r="O18" s="203"/>
      <c r="P18" s="200"/>
      <c r="Q18" s="200"/>
      <c r="R18" s="206" t="s">
        <v>1801</v>
      </c>
      <c r="S18" s="207">
        <v>4000</v>
      </c>
    </row>
    <row r="19" spans="1:20" s="206" customFormat="1">
      <c r="A19" s="200">
        <v>10</v>
      </c>
      <c r="B19" s="201" t="s">
        <v>45</v>
      </c>
      <c r="C19" s="202" t="s">
        <v>254</v>
      </c>
      <c r="D19" s="203" t="s">
        <v>255</v>
      </c>
      <c r="E19" s="204" t="s">
        <v>250</v>
      </c>
      <c r="F19" s="200" t="s">
        <v>251</v>
      </c>
      <c r="G19" s="200" t="s">
        <v>256</v>
      </c>
      <c r="H19" s="204" t="s">
        <v>257</v>
      </c>
      <c r="I19" s="200"/>
      <c r="J19" s="200"/>
      <c r="K19" s="211" t="s">
        <v>50</v>
      </c>
      <c r="L19" s="203"/>
      <c r="M19" s="211" t="s">
        <v>50</v>
      </c>
      <c r="N19" s="203"/>
      <c r="O19" s="203"/>
      <c r="P19" s="200"/>
      <c r="Q19" s="200"/>
      <c r="R19" s="206" t="s">
        <v>1801</v>
      </c>
      <c r="S19" s="207">
        <v>4000</v>
      </c>
    </row>
    <row r="20" spans="1:20" s="164" customFormat="1" ht="43.5">
      <c r="A20" s="156"/>
      <c r="B20" s="208" t="s">
        <v>58</v>
      </c>
      <c r="C20" s="157" t="s">
        <v>258</v>
      </c>
      <c r="D20" s="158" t="s">
        <v>259</v>
      </c>
      <c r="E20" s="159" t="s">
        <v>250</v>
      </c>
      <c r="F20" s="156" t="s">
        <v>251</v>
      </c>
      <c r="G20" s="156" t="s">
        <v>260</v>
      </c>
      <c r="H20" s="159" t="s">
        <v>261</v>
      </c>
      <c r="I20" s="156"/>
      <c r="J20" s="156"/>
      <c r="K20" s="160" t="s">
        <v>50</v>
      </c>
      <c r="L20" s="158"/>
      <c r="M20" s="160" t="s">
        <v>50</v>
      </c>
      <c r="N20" s="158"/>
      <c r="O20" s="158"/>
      <c r="P20" s="156"/>
      <c r="Q20" s="156"/>
      <c r="S20" s="217"/>
      <c r="T20" s="164" t="s">
        <v>2028</v>
      </c>
    </row>
    <row r="21" spans="1:20" s="206" customFormat="1" ht="43.5">
      <c r="A21" s="200">
        <v>11</v>
      </c>
      <c r="B21" s="201" t="s">
        <v>45</v>
      </c>
      <c r="C21" s="202" t="s">
        <v>273</v>
      </c>
      <c r="D21" s="203" t="s">
        <v>274</v>
      </c>
      <c r="E21" s="204" t="s">
        <v>164</v>
      </c>
      <c r="F21" s="200" t="s">
        <v>251</v>
      </c>
      <c r="G21" s="200" t="s">
        <v>275</v>
      </c>
      <c r="H21" s="204" t="s">
        <v>276</v>
      </c>
      <c r="I21" s="200"/>
      <c r="J21" s="200"/>
      <c r="K21" s="211" t="s">
        <v>50</v>
      </c>
      <c r="L21" s="203"/>
      <c r="M21" s="211" t="s">
        <v>50</v>
      </c>
      <c r="N21" s="203"/>
      <c r="O21" s="203"/>
      <c r="P21" s="200"/>
      <c r="Q21" s="200"/>
      <c r="R21" s="206" t="s">
        <v>1801</v>
      </c>
      <c r="S21" s="207">
        <v>4000</v>
      </c>
    </row>
    <row r="22" spans="1:20" s="206" customFormat="1" ht="43.5">
      <c r="A22" s="200">
        <v>12</v>
      </c>
      <c r="B22" s="201" t="s">
        <v>58</v>
      </c>
      <c r="C22" s="202" t="s">
        <v>277</v>
      </c>
      <c r="D22" s="203" t="s">
        <v>278</v>
      </c>
      <c r="E22" s="204" t="s">
        <v>164</v>
      </c>
      <c r="F22" s="200" t="s">
        <v>251</v>
      </c>
      <c r="G22" s="200" t="s">
        <v>279</v>
      </c>
      <c r="H22" s="204" t="s">
        <v>280</v>
      </c>
      <c r="I22" s="200" t="s">
        <v>281</v>
      </c>
      <c r="J22" s="200"/>
      <c r="K22" s="211" t="s">
        <v>50</v>
      </c>
      <c r="L22" s="203"/>
      <c r="M22" s="211" t="s">
        <v>50</v>
      </c>
      <c r="N22" s="203"/>
      <c r="O22" s="203"/>
      <c r="P22" s="200"/>
      <c r="Q22" s="200"/>
      <c r="R22" s="206" t="s">
        <v>1801</v>
      </c>
      <c r="S22" s="207">
        <v>4000</v>
      </c>
    </row>
    <row r="23" spans="1:20" s="206" customFormat="1">
      <c r="A23" s="200">
        <v>13</v>
      </c>
      <c r="B23" s="201" t="s">
        <v>45</v>
      </c>
      <c r="C23" s="202" t="s">
        <v>282</v>
      </c>
      <c r="D23" s="203" t="s">
        <v>283</v>
      </c>
      <c r="E23" s="204" t="s">
        <v>164</v>
      </c>
      <c r="F23" s="200" t="s">
        <v>251</v>
      </c>
      <c r="G23" s="200" t="s">
        <v>284</v>
      </c>
      <c r="H23" s="204"/>
      <c r="I23" s="200" t="s">
        <v>285</v>
      </c>
      <c r="J23" s="200"/>
      <c r="K23" s="211" t="s">
        <v>50</v>
      </c>
      <c r="L23" s="203"/>
      <c r="M23" s="211" t="s">
        <v>50</v>
      </c>
      <c r="N23" s="203"/>
      <c r="O23" s="203"/>
      <c r="P23" s="200"/>
      <c r="Q23" s="200"/>
      <c r="R23" s="206" t="s">
        <v>1801</v>
      </c>
      <c r="S23" s="207">
        <v>4000</v>
      </c>
    </row>
    <row r="24" spans="1:20" s="206" customFormat="1" ht="43.5">
      <c r="A24" s="200">
        <v>14</v>
      </c>
      <c r="B24" s="201" t="s">
        <v>45</v>
      </c>
      <c r="C24" s="202" t="s">
        <v>286</v>
      </c>
      <c r="D24" s="203" t="s">
        <v>287</v>
      </c>
      <c r="E24" s="204" t="s">
        <v>164</v>
      </c>
      <c r="F24" s="200" t="s">
        <v>251</v>
      </c>
      <c r="G24" s="200" t="s">
        <v>288</v>
      </c>
      <c r="H24" s="204" t="s">
        <v>289</v>
      </c>
      <c r="I24" s="200" t="s">
        <v>290</v>
      </c>
      <c r="J24" s="200"/>
      <c r="K24" s="211" t="s">
        <v>50</v>
      </c>
      <c r="L24" s="203"/>
      <c r="M24" s="211" t="s">
        <v>50</v>
      </c>
      <c r="N24" s="203"/>
      <c r="O24" s="203"/>
      <c r="P24" s="200"/>
      <c r="Q24" s="200"/>
      <c r="R24" s="206" t="s">
        <v>1801</v>
      </c>
      <c r="S24" s="207">
        <v>4000</v>
      </c>
    </row>
    <row r="25" spans="1:20" s="206" customFormat="1" ht="43.5">
      <c r="A25" s="200">
        <v>15</v>
      </c>
      <c r="B25" s="201" t="s">
        <v>54</v>
      </c>
      <c r="C25" s="202" t="s">
        <v>291</v>
      </c>
      <c r="D25" s="203" t="s">
        <v>292</v>
      </c>
      <c r="E25" s="204" t="s">
        <v>164</v>
      </c>
      <c r="F25" s="200" t="s">
        <v>251</v>
      </c>
      <c r="G25" s="200" t="s">
        <v>293</v>
      </c>
      <c r="H25" s="204" t="s">
        <v>294</v>
      </c>
      <c r="I25" s="200" t="s">
        <v>295</v>
      </c>
      <c r="J25" s="200"/>
      <c r="K25" s="211" t="s">
        <v>50</v>
      </c>
      <c r="L25" s="203"/>
      <c r="M25" s="211" t="s">
        <v>50</v>
      </c>
      <c r="N25" s="203"/>
      <c r="O25" s="203"/>
      <c r="P25" s="200"/>
      <c r="Q25" s="200"/>
      <c r="R25" s="206" t="s">
        <v>1801</v>
      </c>
      <c r="S25" s="207">
        <v>4000</v>
      </c>
    </row>
    <row r="26" spans="1:20" s="279" customFormat="1">
      <c r="A26" s="156">
        <v>16</v>
      </c>
      <c r="B26" s="208" t="s">
        <v>45</v>
      </c>
      <c r="C26" s="157" t="s">
        <v>358</v>
      </c>
      <c r="D26" s="158" t="s">
        <v>359</v>
      </c>
      <c r="E26" s="159" t="s">
        <v>332</v>
      </c>
      <c r="F26" s="156" t="s">
        <v>360</v>
      </c>
      <c r="G26" s="156" t="s">
        <v>333</v>
      </c>
      <c r="H26" s="156" t="s">
        <v>334</v>
      </c>
      <c r="I26" s="156" t="s">
        <v>361</v>
      </c>
      <c r="J26" s="276"/>
      <c r="K26" s="160" t="s">
        <v>50</v>
      </c>
      <c r="L26" s="277"/>
      <c r="M26" s="160" t="s">
        <v>50</v>
      </c>
      <c r="N26" s="277"/>
      <c r="O26" s="277"/>
      <c r="P26" s="276"/>
      <c r="Q26" s="276"/>
      <c r="S26" s="278"/>
      <c r="T26" s="279" t="s">
        <v>3543</v>
      </c>
    </row>
    <row r="27" spans="1:20" s="279" customFormat="1">
      <c r="A27" s="156">
        <v>17</v>
      </c>
      <c r="B27" s="208" t="s">
        <v>45</v>
      </c>
      <c r="C27" s="157" t="s">
        <v>362</v>
      </c>
      <c r="D27" s="158" t="s">
        <v>363</v>
      </c>
      <c r="E27" s="159" t="s">
        <v>332</v>
      </c>
      <c r="F27" s="156" t="s">
        <v>360</v>
      </c>
      <c r="G27" s="156" t="s">
        <v>333</v>
      </c>
      <c r="H27" s="156" t="s">
        <v>334</v>
      </c>
      <c r="I27" s="156" t="s">
        <v>364</v>
      </c>
      <c r="J27" s="276"/>
      <c r="K27" s="160" t="s">
        <v>50</v>
      </c>
      <c r="L27" s="277"/>
      <c r="M27" s="160" t="s">
        <v>50</v>
      </c>
      <c r="N27" s="277"/>
      <c r="O27" s="277"/>
      <c r="P27" s="276"/>
      <c r="Q27" s="276"/>
      <c r="S27" s="278"/>
      <c r="T27" s="279" t="s">
        <v>3479</v>
      </c>
    </row>
    <row r="28" spans="1:20" s="198" customFormat="1" ht="43.5">
      <c r="A28" s="200">
        <v>18</v>
      </c>
      <c r="B28" s="201" t="s">
        <v>58</v>
      </c>
      <c r="C28" s="202" t="s">
        <v>380</v>
      </c>
      <c r="D28" s="203" t="s">
        <v>381</v>
      </c>
      <c r="E28" s="204" t="s">
        <v>367</v>
      </c>
      <c r="F28" s="200" t="s">
        <v>360</v>
      </c>
      <c r="G28" s="200" t="s">
        <v>382</v>
      </c>
      <c r="H28" s="204" t="s">
        <v>383</v>
      </c>
      <c r="I28" s="200" t="s">
        <v>384</v>
      </c>
      <c r="J28" s="214"/>
      <c r="K28" s="211" t="s">
        <v>50</v>
      </c>
      <c r="L28" s="215"/>
      <c r="M28" s="211" t="s">
        <v>50</v>
      </c>
      <c r="N28" s="215"/>
      <c r="O28" s="215"/>
      <c r="P28" s="214"/>
      <c r="Q28" s="214"/>
      <c r="R28" s="198" t="s">
        <v>1801</v>
      </c>
      <c r="S28" s="199">
        <v>4000</v>
      </c>
    </row>
    <row r="29" spans="1:20" s="198" customFormat="1" ht="43.5">
      <c r="A29" s="200">
        <v>19</v>
      </c>
      <c r="B29" s="201" t="s">
        <v>45</v>
      </c>
      <c r="C29" s="202" t="s">
        <v>385</v>
      </c>
      <c r="D29" s="203" t="s">
        <v>386</v>
      </c>
      <c r="E29" s="204" t="s">
        <v>367</v>
      </c>
      <c r="F29" s="200" t="s">
        <v>251</v>
      </c>
      <c r="G29" s="200" t="s">
        <v>387</v>
      </c>
      <c r="H29" s="204" t="s">
        <v>388</v>
      </c>
      <c r="I29" s="200" t="s">
        <v>389</v>
      </c>
      <c r="J29" s="214"/>
      <c r="K29" s="211" t="s">
        <v>50</v>
      </c>
      <c r="L29" s="215"/>
      <c r="M29" s="211" t="s">
        <v>50</v>
      </c>
      <c r="N29" s="215"/>
      <c r="O29" s="215"/>
      <c r="P29" s="214"/>
      <c r="Q29" s="214"/>
      <c r="R29" s="198" t="s">
        <v>1801</v>
      </c>
      <c r="S29" s="199">
        <v>4000</v>
      </c>
    </row>
    <row r="30" spans="1:20" s="198" customFormat="1" ht="43.5">
      <c r="A30" s="200">
        <v>20</v>
      </c>
      <c r="B30" s="201" t="s">
        <v>45</v>
      </c>
      <c r="C30" s="202" t="s">
        <v>390</v>
      </c>
      <c r="D30" s="203" t="s">
        <v>391</v>
      </c>
      <c r="E30" s="204" t="s">
        <v>392</v>
      </c>
      <c r="F30" s="200" t="s">
        <v>251</v>
      </c>
      <c r="G30" s="200" t="s">
        <v>393</v>
      </c>
      <c r="H30" s="204" t="s">
        <v>394</v>
      </c>
      <c r="I30" s="200" t="s">
        <v>395</v>
      </c>
      <c r="J30" s="214"/>
      <c r="K30" s="211" t="s">
        <v>50</v>
      </c>
      <c r="L30" s="215"/>
      <c r="M30" s="211" t="s">
        <v>50</v>
      </c>
      <c r="N30" s="215"/>
      <c r="O30" s="215"/>
      <c r="P30" s="214"/>
      <c r="Q30" s="214"/>
      <c r="R30" s="198" t="s">
        <v>1801</v>
      </c>
      <c r="S30" s="199">
        <v>4000</v>
      </c>
    </row>
    <row r="31" spans="1:20" s="198" customFormat="1" ht="43.5">
      <c r="A31" s="200">
        <v>21</v>
      </c>
      <c r="B31" s="201" t="s">
        <v>54</v>
      </c>
      <c r="C31" s="202" t="s">
        <v>412</v>
      </c>
      <c r="D31" s="203" t="s">
        <v>413</v>
      </c>
      <c r="E31" s="204" t="s">
        <v>414</v>
      </c>
      <c r="F31" s="200" t="s">
        <v>251</v>
      </c>
      <c r="G31" s="200" t="s">
        <v>415</v>
      </c>
      <c r="H31" s="204" t="s">
        <v>416</v>
      </c>
      <c r="I31" s="200"/>
      <c r="J31" s="214"/>
      <c r="K31" s="211" t="s">
        <v>50</v>
      </c>
      <c r="L31" s="215"/>
      <c r="M31" s="211" t="s">
        <v>50</v>
      </c>
      <c r="N31" s="215"/>
      <c r="O31" s="215"/>
      <c r="P31" s="214"/>
      <c r="Q31" s="214"/>
      <c r="R31" s="198" t="s">
        <v>1803</v>
      </c>
      <c r="S31" s="199">
        <v>4000</v>
      </c>
    </row>
    <row r="32" spans="1:20" s="206" customFormat="1" ht="43.5">
      <c r="A32" s="200">
        <v>22</v>
      </c>
      <c r="B32" s="201" t="s">
        <v>54</v>
      </c>
      <c r="C32" s="202" t="s">
        <v>417</v>
      </c>
      <c r="D32" s="203" t="s">
        <v>418</v>
      </c>
      <c r="E32" s="204" t="s">
        <v>414</v>
      </c>
      <c r="F32" s="200" t="s">
        <v>251</v>
      </c>
      <c r="G32" s="200" t="s">
        <v>419</v>
      </c>
      <c r="H32" s="204" t="s">
        <v>420</v>
      </c>
      <c r="I32" s="200" t="s">
        <v>421</v>
      </c>
      <c r="J32" s="200"/>
      <c r="K32" s="211" t="s">
        <v>50</v>
      </c>
      <c r="L32" s="203"/>
      <c r="M32" s="211" t="s">
        <v>50</v>
      </c>
      <c r="N32" s="203"/>
      <c r="O32" s="203"/>
      <c r="P32" s="200"/>
      <c r="Q32" s="200"/>
      <c r="R32" s="206" t="s">
        <v>1801</v>
      </c>
      <c r="S32" s="207">
        <v>4000</v>
      </c>
    </row>
    <row r="33" spans="1:19" s="206" customFormat="1" ht="43.5">
      <c r="A33" s="200">
        <v>23</v>
      </c>
      <c r="B33" s="201" t="s">
        <v>45</v>
      </c>
      <c r="C33" s="202" t="s">
        <v>434</v>
      </c>
      <c r="D33" s="203" t="s">
        <v>435</v>
      </c>
      <c r="E33" s="204" t="s">
        <v>311</v>
      </c>
      <c r="F33" s="200" t="s">
        <v>251</v>
      </c>
      <c r="G33" s="200" t="s">
        <v>436</v>
      </c>
      <c r="H33" s="204" t="s">
        <v>437</v>
      </c>
      <c r="I33" s="200" t="s">
        <v>438</v>
      </c>
      <c r="J33" s="200"/>
      <c r="K33" s="211" t="s">
        <v>50</v>
      </c>
      <c r="L33" s="203"/>
      <c r="M33" s="211" t="s">
        <v>50</v>
      </c>
      <c r="N33" s="203"/>
      <c r="O33" s="203"/>
      <c r="P33" s="200"/>
      <c r="Q33" s="200"/>
      <c r="R33" s="206" t="s">
        <v>1801</v>
      </c>
      <c r="S33" s="207">
        <v>4000</v>
      </c>
    </row>
    <row r="34" spans="1:19" s="206" customFormat="1" ht="43.5">
      <c r="A34" s="200">
        <v>24</v>
      </c>
      <c r="B34" s="201" t="s">
        <v>45</v>
      </c>
      <c r="C34" s="202" t="s">
        <v>439</v>
      </c>
      <c r="D34" s="203" t="s">
        <v>440</v>
      </c>
      <c r="E34" s="204" t="s">
        <v>311</v>
      </c>
      <c r="F34" s="200" t="s">
        <v>251</v>
      </c>
      <c r="G34" s="200" t="s">
        <v>441</v>
      </c>
      <c r="H34" s="204" t="s">
        <v>442</v>
      </c>
      <c r="I34" s="200" t="s">
        <v>443</v>
      </c>
      <c r="J34" s="200"/>
      <c r="K34" s="211" t="s">
        <v>50</v>
      </c>
      <c r="L34" s="203"/>
      <c r="M34" s="211" t="s">
        <v>50</v>
      </c>
      <c r="N34" s="203"/>
      <c r="O34" s="203"/>
      <c r="P34" s="200"/>
      <c r="Q34" s="200"/>
      <c r="R34" s="206" t="s">
        <v>1801</v>
      </c>
      <c r="S34" s="207">
        <v>4000</v>
      </c>
    </row>
    <row r="35" spans="1:19" s="206" customFormat="1" ht="43.5">
      <c r="A35" s="200">
        <v>25</v>
      </c>
      <c r="B35" s="201" t="s">
        <v>45</v>
      </c>
      <c r="C35" s="202" t="s">
        <v>444</v>
      </c>
      <c r="D35" s="203" t="s">
        <v>445</v>
      </c>
      <c r="E35" s="204" t="s">
        <v>311</v>
      </c>
      <c r="F35" s="200" t="s">
        <v>251</v>
      </c>
      <c r="G35" s="200" t="s">
        <v>446</v>
      </c>
      <c r="H35" s="204" t="s">
        <v>447</v>
      </c>
      <c r="I35" s="200" t="s">
        <v>448</v>
      </c>
      <c r="J35" s="200"/>
      <c r="K35" s="211" t="s">
        <v>50</v>
      </c>
      <c r="L35" s="203"/>
      <c r="M35" s="211" t="s">
        <v>50</v>
      </c>
      <c r="N35" s="203"/>
      <c r="O35" s="203"/>
      <c r="P35" s="200"/>
      <c r="Q35" s="200"/>
      <c r="R35" s="206" t="s">
        <v>1801</v>
      </c>
      <c r="S35" s="207">
        <v>4000</v>
      </c>
    </row>
    <row r="36" spans="1:19" s="206" customFormat="1" ht="43.5" customHeight="1">
      <c r="A36" s="200">
        <v>26</v>
      </c>
      <c r="B36" s="201" t="s">
        <v>45</v>
      </c>
      <c r="C36" s="202" t="s">
        <v>449</v>
      </c>
      <c r="D36" s="203" t="s">
        <v>450</v>
      </c>
      <c r="E36" s="204" t="s">
        <v>451</v>
      </c>
      <c r="F36" s="200" t="s">
        <v>452</v>
      </c>
      <c r="G36" s="200" t="s">
        <v>453</v>
      </c>
      <c r="H36" s="204" t="s">
        <v>454</v>
      </c>
      <c r="I36" s="200" t="s">
        <v>455</v>
      </c>
      <c r="J36" s="200"/>
      <c r="K36" s="211" t="s">
        <v>50</v>
      </c>
      <c r="L36" s="203"/>
      <c r="M36" s="211" t="s">
        <v>50</v>
      </c>
      <c r="N36" s="203"/>
      <c r="O36" s="203"/>
      <c r="P36" s="200"/>
      <c r="Q36" s="200"/>
      <c r="R36" s="206" t="s">
        <v>1801</v>
      </c>
      <c r="S36" s="207">
        <v>4000</v>
      </c>
    </row>
    <row r="37" spans="1:19" s="198" customFormat="1" ht="43.5">
      <c r="A37" s="200">
        <v>27</v>
      </c>
      <c r="B37" s="201" t="s">
        <v>45</v>
      </c>
      <c r="C37" s="202" t="s">
        <v>471</v>
      </c>
      <c r="D37" s="203" t="s">
        <v>472</v>
      </c>
      <c r="E37" s="204" t="s">
        <v>473</v>
      </c>
      <c r="F37" s="200" t="s">
        <v>452</v>
      </c>
      <c r="G37" s="204" t="s">
        <v>474</v>
      </c>
      <c r="H37" s="204" t="s">
        <v>475</v>
      </c>
      <c r="I37" s="200" t="s">
        <v>476</v>
      </c>
      <c r="J37" s="214"/>
      <c r="K37" s="211" t="s">
        <v>50</v>
      </c>
      <c r="L37" s="215"/>
      <c r="M37" s="211" t="s">
        <v>50</v>
      </c>
      <c r="N37" s="215"/>
      <c r="O37" s="215"/>
      <c r="P37" s="214"/>
      <c r="Q37" s="214"/>
      <c r="R37" s="198" t="s">
        <v>1801</v>
      </c>
      <c r="S37" s="199">
        <v>4000</v>
      </c>
    </row>
    <row r="38" spans="1:19" s="206" customFormat="1" ht="43.5">
      <c r="A38" s="200">
        <v>28</v>
      </c>
      <c r="B38" s="201" t="s">
        <v>45</v>
      </c>
      <c r="C38" s="202" t="s">
        <v>488</v>
      </c>
      <c r="D38" s="203" t="s">
        <v>489</v>
      </c>
      <c r="E38" s="204" t="s">
        <v>479</v>
      </c>
      <c r="F38" s="200" t="s">
        <v>360</v>
      </c>
      <c r="G38" s="204" t="s">
        <v>490</v>
      </c>
      <c r="H38" s="204" t="s">
        <v>491</v>
      </c>
      <c r="I38" s="200" t="s">
        <v>492</v>
      </c>
      <c r="J38" s="200"/>
      <c r="K38" s="211" t="s">
        <v>50</v>
      </c>
      <c r="L38" s="203"/>
      <c r="M38" s="211" t="s">
        <v>50</v>
      </c>
      <c r="N38" s="203"/>
      <c r="O38" s="203"/>
      <c r="P38" s="200"/>
      <c r="Q38" s="200"/>
      <c r="R38" s="206" t="s">
        <v>1801</v>
      </c>
      <c r="S38" s="207">
        <v>4000</v>
      </c>
    </row>
    <row r="39" spans="1:19" s="198" customFormat="1" ht="43.5">
      <c r="A39" s="200">
        <v>29</v>
      </c>
      <c r="B39" s="201" t="s">
        <v>45</v>
      </c>
      <c r="C39" s="202" t="s">
        <v>51</v>
      </c>
      <c r="D39" s="203" t="s">
        <v>52</v>
      </c>
      <c r="E39" s="204" t="s">
        <v>184</v>
      </c>
      <c r="F39" s="200" t="s">
        <v>251</v>
      </c>
      <c r="G39" s="200" t="s">
        <v>53</v>
      </c>
      <c r="H39" s="204" t="s">
        <v>515</v>
      </c>
      <c r="I39" s="200" t="s">
        <v>516</v>
      </c>
      <c r="J39" s="214"/>
      <c r="K39" s="214"/>
      <c r="L39" s="205" t="s">
        <v>50</v>
      </c>
      <c r="M39" s="211" t="s">
        <v>50</v>
      </c>
      <c r="N39" s="215"/>
      <c r="O39" s="215"/>
      <c r="P39" s="214"/>
      <c r="Q39" s="214"/>
      <c r="R39" s="198" t="s">
        <v>1801</v>
      </c>
      <c r="S39" s="199">
        <v>4000</v>
      </c>
    </row>
    <row r="40" spans="1:19" s="198" customFormat="1" ht="45.75" customHeight="1">
      <c r="A40" s="200">
        <v>30</v>
      </c>
      <c r="B40" s="201" t="s">
        <v>58</v>
      </c>
      <c r="C40" s="202" t="s">
        <v>59</v>
      </c>
      <c r="D40" s="203" t="s">
        <v>60</v>
      </c>
      <c r="E40" s="204" t="s">
        <v>184</v>
      </c>
      <c r="F40" s="200" t="s">
        <v>251</v>
      </c>
      <c r="G40" s="200" t="s">
        <v>61</v>
      </c>
      <c r="H40" s="204" t="s">
        <v>519</v>
      </c>
      <c r="I40" s="204" t="s">
        <v>520</v>
      </c>
      <c r="J40" s="214"/>
      <c r="K40" s="214"/>
      <c r="L40" s="205" t="s">
        <v>50</v>
      </c>
      <c r="M40" s="211" t="s">
        <v>50</v>
      </c>
      <c r="N40" s="215"/>
      <c r="O40" s="215"/>
      <c r="P40" s="214"/>
      <c r="Q40" s="214"/>
      <c r="R40" s="198" t="s">
        <v>1801</v>
      </c>
      <c r="S40" s="199">
        <v>4000</v>
      </c>
    </row>
    <row r="41" spans="1:19" s="198" customFormat="1" ht="43.5">
      <c r="A41" s="200">
        <v>31</v>
      </c>
      <c r="B41" s="201" t="s">
        <v>45</v>
      </c>
      <c r="C41" s="202" t="s">
        <v>66</v>
      </c>
      <c r="D41" s="203" t="s">
        <v>67</v>
      </c>
      <c r="E41" s="204" t="s">
        <v>184</v>
      </c>
      <c r="F41" s="200" t="s">
        <v>251</v>
      </c>
      <c r="G41" s="200" t="s">
        <v>68</v>
      </c>
      <c r="H41" s="204" t="s">
        <v>514</v>
      </c>
      <c r="I41" s="200"/>
      <c r="J41" s="214"/>
      <c r="K41" s="214"/>
      <c r="L41" s="205" t="s">
        <v>50</v>
      </c>
      <c r="M41" s="211" t="s">
        <v>50</v>
      </c>
      <c r="N41" s="215"/>
      <c r="O41" s="215"/>
      <c r="P41" s="214"/>
      <c r="Q41" s="214"/>
      <c r="R41" s="198" t="s">
        <v>1801</v>
      </c>
      <c r="S41" s="199">
        <v>4000</v>
      </c>
    </row>
    <row r="42" spans="1:19" s="198" customFormat="1" ht="43.5">
      <c r="A42" s="200">
        <v>32</v>
      </c>
      <c r="B42" s="201" t="s">
        <v>58</v>
      </c>
      <c r="C42" s="202" t="s">
        <v>77</v>
      </c>
      <c r="D42" s="203" t="s">
        <v>78</v>
      </c>
      <c r="E42" s="204" t="s">
        <v>184</v>
      </c>
      <c r="F42" s="200" t="s">
        <v>251</v>
      </c>
      <c r="G42" s="200" t="s">
        <v>79</v>
      </c>
      <c r="H42" s="204" t="s">
        <v>521</v>
      </c>
      <c r="I42" s="200" t="s">
        <v>522</v>
      </c>
      <c r="J42" s="214"/>
      <c r="K42" s="214"/>
      <c r="L42" s="205" t="s">
        <v>50</v>
      </c>
      <c r="M42" s="211" t="s">
        <v>50</v>
      </c>
      <c r="N42" s="215"/>
      <c r="O42" s="215"/>
      <c r="P42" s="214"/>
      <c r="Q42" s="214"/>
      <c r="R42" s="198" t="s">
        <v>1801</v>
      </c>
      <c r="S42" s="199">
        <v>4000</v>
      </c>
    </row>
    <row r="43" spans="1:19" s="198" customFormat="1" ht="43.5">
      <c r="A43" s="200">
        <v>33</v>
      </c>
      <c r="B43" s="201" t="s">
        <v>45</v>
      </c>
      <c r="C43" s="202" t="s">
        <v>523</v>
      </c>
      <c r="D43" s="203" t="s">
        <v>524</v>
      </c>
      <c r="E43" s="204" t="s">
        <v>184</v>
      </c>
      <c r="F43" s="200" t="s">
        <v>251</v>
      </c>
      <c r="G43" s="200" t="s">
        <v>525</v>
      </c>
      <c r="H43" s="204" t="s">
        <v>526</v>
      </c>
      <c r="I43" s="200" t="s">
        <v>527</v>
      </c>
      <c r="J43" s="214"/>
      <c r="K43" s="214"/>
      <c r="L43" s="205" t="s">
        <v>50</v>
      </c>
      <c r="M43" s="211" t="s">
        <v>50</v>
      </c>
      <c r="N43" s="215"/>
      <c r="O43" s="215"/>
      <c r="P43" s="214"/>
      <c r="Q43" s="214"/>
      <c r="R43" s="198" t="s">
        <v>1801</v>
      </c>
      <c r="S43" s="199">
        <v>4000</v>
      </c>
    </row>
    <row r="44" spans="1:19" s="198" customFormat="1" ht="44.25" customHeight="1">
      <c r="A44" s="200">
        <v>34</v>
      </c>
      <c r="B44" s="201" t="s">
        <v>58</v>
      </c>
      <c r="C44" s="202" t="s">
        <v>528</v>
      </c>
      <c r="D44" s="203" t="s">
        <v>529</v>
      </c>
      <c r="E44" s="204" t="s">
        <v>193</v>
      </c>
      <c r="F44" s="200" t="s">
        <v>251</v>
      </c>
      <c r="G44" s="200" t="s">
        <v>530</v>
      </c>
      <c r="H44" s="204" t="s">
        <v>531</v>
      </c>
      <c r="I44" s="200" t="s">
        <v>532</v>
      </c>
      <c r="J44" s="214"/>
      <c r="K44" s="214"/>
      <c r="L44" s="205" t="s">
        <v>50</v>
      </c>
      <c r="M44" s="211" t="s">
        <v>50</v>
      </c>
      <c r="N44" s="215"/>
      <c r="O44" s="215"/>
      <c r="P44" s="214"/>
      <c r="Q44" s="214"/>
      <c r="R44" s="198" t="s">
        <v>1801</v>
      </c>
      <c r="S44" s="199">
        <v>4000</v>
      </c>
    </row>
    <row r="45" spans="1:19" s="198" customFormat="1" ht="43.5">
      <c r="A45" s="200">
        <v>35</v>
      </c>
      <c r="B45" s="201" t="s">
        <v>45</v>
      </c>
      <c r="C45" s="202" t="s">
        <v>544</v>
      </c>
      <c r="D45" s="203" t="s">
        <v>545</v>
      </c>
      <c r="E45" s="204" t="s">
        <v>543</v>
      </c>
      <c r="F45" s="200" t="s">
        <v>251</v>
      </c>
      <c r="G45" s="200" t="s">
        <v>546</v>
      </c>
      <c r="H45" s="204" t="s">
        <v>547</v>
      </c>
      <c r="I45" s="200" t="s">
        <v>548</v>
      </c>
      <c r="J45" s="214"/>
      <c r="K45" s="214"/>
      <c r="L45" s="205" t="s">
        <v>50</v>
      </c>
      <c r="M45" s="211" t="s">
        <v>50</v>
      </c>
      <c r="N45" s="215"/>
      <c r="O45" s="215"/>
      <c r="P45" s="214"/>
      <c r="Q45" s="214"/>
      <c r="R45" s="198" t="s">
        <v>1803</v>
      </c>
      <c r="S45" s="199">
        <v>4000</v>
      </c>
    </row>
    <row r="46" spans="1:19" s="198" customFormat="1" ht="43.5">
      <c r="A46" s="200">
        <v>36</v>
      </c>
      <c r="B46" s="201" t="s">
        <v>45</v>
      </c>
      <c r="C46" s="202" t="s">
        <v>549</v>
      </c>
      <c r="D46" s="203" t="s">
        <v>550</v>
      </c>
      <c r="E46" s="204" t="s">
        <v>543</v>
      </c>
      <c r="F46" s="200" t="s">
        <v>251</v>
      </c>
      <c r="G46" s="200" t="s">
        <v>551</v>
      </c>
      <c r="H46" s="204" t="s">
        <v>552</v>
      </c>
      <c r="I46" s="200" t="s">
        <v>553</v>
      </c>
      <c r="J46" s="214"/>
      <c r="K46" s="214"/>
      <c r="L46" s="205" t="s">
        <v>50</v>
      </c>
      <c r="M46" s="211" t="s">
        <v>50</v>
      </c>
      <c r="N46" s="215"/>
      <c r="O46" s="215"/>
      <c r="P46" s="214"/>
      <c r="Q46" s="214"/>
      <c r="R46" s="198" t="s">
        <v>1801</v>
      </c>
      <c r="S46" s="199">
        <v>4000</v>
      </c>
    </row>
    <row r="47" spans="1:19" s="198" customFormat="1">
      <c r="A47" s="200">
        <v>37</v>
      </c>
      <c r="B47" s="201" t="s">
        <v>54</v>
      </c>
      <c r="C47" s="202" t="s">
        <v>353</v>
      </c>
      <c r="D47" s="203" t="s">
        <v>354</v>
      </c>
      <c r="E47" s="204" t="s">
        <v>332</v>
      </c>
      <c r="F47" s="200" t="s">
        <v>251</v>
      </c>
      <c r="G47" s="200" t="s">
        <v>355</v>
      </c>
      <c r="H47" s="200" t="s">
        <v>356</v>
      </c>
      <c r="I47" s="200" t="s">
        <v>357</v>
      </c>
      <c r="J47" s="214"/>
      <c r="K47" s="211" t="s">
        <v>50</v>
      </c>
      <c r="L47" s="215"/>
      <c r="M47" s="211" t="s">
        <v>50</v>
      </c>
      <c r="N47" s="215"/>
      <c r="O47" s="215"/>
      <c r="P47" s="214"/>
      <c r="Q47" s="214"/>
      <c r="R47" s="206" t="s">
        <v>1801</v>
      </c>
      <c r="S47" s="207">
        <v>4000</v>
      </c>
    </row>
    <row r="48" spans="1:19" s="206" customFormat="1" ht="43.5">
      <c r="A48" s="200">
        <v>38</v>
      </c>
      <c r="B48" s="202" t="s">
        <v>45</v>
      </c>
      <c r="C48" s="202" t="s">
        <v>1784</v>
      </c>
      <c r="D48" s="203" t="s">
        <v>1785</v>
      </c>
      <c r="E48" s="221" t="s">
        <v>184</v>
      </c>
      <c r="F48" s="200" t="s">
        <v>251</v>
      </c>
      <c r="G48" s="200" t="s">
        <v>1786</v>
      </c>
      <c r="H48" s="204" t="s">
        <v>1787</v>
      </c>
      <c r="I48" s="200" t="s">
        <v>1788</v>
      </c>
      <c r="J48" s="202"/>
      <c r="K48" s="211" t="s">
        <v>50</v>
      </c>
      <c r="L48" s="203"/>
      <c r="M48" s="211" t="s">
        <v>50</v>
      </c>
      <c r="N48" s="203"/>
      <c r="O48" s="203"/>
      <c r="P48" s="200"/>
      <c r="Q48" s="200"/>
      <c r="R48" s="206" t="s">
        <v>1801</v>
      </c>
      <c r="S48" s="207">
        <v>4000</v>
      </c>
    </row>
    <row r="49" spans="1:19" s="206" customFormat="1">
      <c r="A49" s="200">
        <v>39</v>
      </c>
      <c r="B49" s="202" t="s">
        <v>45</v>
      </c>
      <c r="C49" s="202" t="s">
        <v>320</v>
      </c>
      <c r="D49" s="203" t="s">
        <v>1790</v>
      </c>
      <c r="E49" s="204" t="s">
        <v>250</v>
      </c>
      <c r="F49" s="200" t="s">
        <v>251</v>
      </c>
      <c r="G49" s="200" t="s">
        <v>1791</v>
      </c>
      <c r="H49" s="200"/>
      <c r="I49" s="200" t="s">
        <v>1792</v>
      </c>
      <c r="J49" s="202"/>
      <c r="K49" s="211" t="s">
        <v>50</v>
      </c>
      <c r="L49" s="203"/>
      <c r="M49" s="211" t="s">
        <v>50</v>
      </c>
      <c r="N49" s="200"/>
      <c r="O49" s="200"/>
      <c r="P49" s="200"/>
      <c r="Q49" s="200"/>
      <c r="R49" s="206" t="s">
        <v>1801</v>
      </c>
      <c r="S49" s="207">
        <v>4000</v>
      </c>
    </row>
    <row r="50" spans="1:19" s="225" customFormat="1" ht="42.75" customHeight="1">
      <c r="A50" s="232">
        <v>40</v>
      </c>
      <c r="B50" s="233" t="s">
        <v>45</v>
      </c>
      <c r="C50" s="233" t="s">
        <v>2359</v>
      </c>
      <c r="D50" s="305" t="s">
        <v>2437</v>
      </c>
      <c r="E50" s="233" t="s">
        <v>2157</v>
      </c>
      <c r="F50" s="232" t="s">
        <v>251</v>
      </c>
      <c r="G50" s="232" t="s">
        <v>2438</v>
      </c>
      <c r="H50" s="232" t="s">
        <v>2439</v>
      </c>
      <c r="I50" s="232" t="s">
        <v>2440</v>
      </c>
      <c r="J50" s="232"/>
      <c r="K50" s="306" t="s">
        <v>50</v>
      </c>
      <c r="L50" s="232"/>
      <c r="M50" s="306" t="s">
        <v>50</v>
      </c>
      <c r="N50" s="232"/>
      <c r="O50" s="232"/>
      <c r="P50" s="232"/>
      <c r="Q50" s="232"/>
      <c r="R50" s="225" t="s">
        <v>1801</v>
      </c>
      <c r="S50" s="307">
        <v>4000</v>
      </c>
    </row>
    <row r="51" spans="1:19">
      <c r="S51" s="190">
        <f>SUM(S7:S50)</f>
        <v>152000</v>
      </c>
    </row>
    <row r="52" spans="1:19">
      <c r="S52" s="190"/>
    </row>
    <row r="53" spans="1:19">
      <c r="S53" s="190"/>
    </row>
    <row r="54" spans="1:19">
      <c r="S54" s="190"/>
    </row>
    <row r="55" spans="1:19">
      <c r="S55" s="190"/>
    </row>
    <row r="58" spans="1:19">
      <c r="B58" s="163" t="s">
        <v>1762</v>
      </c>
    </row>
    <row r="61" spans="1:19">
      <c r="F61" s="1" t="s">
        <v>1805</v>
      </c>
      <c r="G61" s="1">
        <v>38</v>
      </c>
    </row>
    <row r="63" spans="1:19">
      <c r="F63" s="1" t="s">
        <v>1821</v>
      </c>
      <c r="G63" s="209">
        <f>SUM(A50*4000)</f>
        <v>160000</v>
      </c>
    </row>
    <row r="64" spans="1:19">
      <c r="F64" s="1" t="s">
        <v>1822</v>
      </c>
      <c r="G64" s="209">
        <f>SUM(S51)</f>
        <v>152000</v>
      </c>
    </row>
    <row r="65" spans="6:7">
      <c r="F65" s="1" t="s">
        <v>1749</v>
      </c>
      <c r="G65" s="209">
        <f>SUM(G63-G64)</f>
        <v>8000</v>
      </c>
    </row>
  </sheetData>
  <mergeCells count="15">
    <mergeCell ref="P5:P6"/>
    <mergeCell ref="Q5:Q6"/>
    <mergeCell ref="A1:Q1"/>
    <mergeCell ref="A2:Q2"/>
    <mergeCell ref="A3:Q3"/>
    <mergeCell ref="E5:E6"/>
    <mergeCell ref="A5:A6"/>
    <mergeCell ref="B5:D6"/>
    <mergeCell ref="F5:F6"/>
    <mergeCell ref="G5:G6"/>
    <mergeCell ref="H5:H6"/>
    <mergeCell ref="I5:I6"/>
    <mergeCell ref="J5:L5"/>
    <mergeCell ref="M5:N5"/>
    <mergeCell ref="O5:O6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verticalDpi="0" r:id="rId1"/>
  <headerFooter>
    <oddHeader>&amp;A</oddHeader>
    <oddFooter>หน้าที่ &amp;P จาก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V70"/>
  <sheetViews>
    <sheetView topLeftCell="A4" zoomScale="75" zoomScaleNormal="75" workbookViewId="0">
      <selection sqref="A1:XFD1048576"/>
    </sheetView>
  </sheetViews>
  <sheetFormatPr defaultRowHeight="21.75"/>
  <cols>
    <col min="1" max="1" width="6" style="1" customWidth="1"/>
    <col min="2" max="2" width="6.25" style="1" customWidth="1"/>
    <col min="3" max="3" width="8.375" style="1" customWidth="1"/>
    <col min="4" max="4" width="10.875" style="1" customWidth="1"/>
    <col min="5" max="5" width="15.375" style="1" customWidth="1"/>
    <col min="6" max="6" width="13.625" style="1" customWidth="1"/>
    <col min="7" max="7" width="16.125" style="1" customWidth="1"/>
    <col min="8" max="8" width="25.5" style="1" customWidth="1"/>
    <col min="9" max="9" width="12" style="1" customWidth="1"/>
    <col min="10" max="10" width="8.125" style="1" customWidth="1"/>
    <col min="11" max="11" width="9.75" style="1" customWidth="1"/>
    <col min="12" max="12" width="9" style="1" customWidth="1"/>
    <col min="13" max="13" width="7.75" style="1" customWidth="1"/>
    <col min="14" max="15" width="7.875" style="1" customWidth="1"/>
    <col min="16" max="16" width="17.5" style="1" hidden="1" customWidth="1"/>
    <col min="17" max="17" width="18.625" style="1" customWidth="1"/>
    <col min="18" max="18" width="10.875" style="1" customWidth="1"/>
    <col min="19" max="16384" width="9" style="1"/>
  </cols>
  <sheetData>
    <row r="1" spans="1:20" s="2" customFormat="1" ht="21">
      <c r="A1" s="571" t="s">
        <v>2444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</row>
    <row r="2" spans="1:20" s="2" customFormat="1" ht="21">
      <c r="A2" s="571" t="s">
        <v>2451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</row>
    <row r="3" spans="1:20" s="2" customFormat="1" ht="21">
      <c r="A3" s="571" t="s">
        <v>2452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</row>
    <row r="5" spans="1:20" s="11" customFormat="1" ht="20.25" customHeight="1">
      <c r="A5" s="552" t="s">
        <v>33</v>
      </c>
      <c r="B5" s="569" t="s">
        <v>34</v>
      </c>
      <c r="C5" s="562"/>
      <c r="D5" s="543"/>
      <c r="E5" s="540" t="s">
        <v>1558</v>
      </c>
      <c r="F5" s="540" t="s">
        <v>35</v>
      </c>
      <c r="G5" s="540" t="s">
        <v>36</v>
      </c>
      <c r="H5" s="540" t="s">
        <v>37</v>
      </c>
      <c r="I5" s="540" t="s">
        <v>123</v>
      </c>
      <c r="J5" s="537" t="s">
        <v>38</v>
      </c>
      <c r="K5" s="538"/>
      <c r="L5" s="539"/>
      <c r="M5" s="537" t="s">
        <v>42</v>
      </c>
      <c r="N5" s="539"/>
      <c r="O5" s="540" t="s">
        <v>2512</v>
      </c>
      <c r="P5" s="568" t="s">
        <v>2443</v>
      </c>
      <c r="Q5" s="568" t="s">
        <v>140</v>
      </c>
      <c r="R5" s="188" t="s">
        <v>1789</v>
      </c>
      <c r="S5" s="188" t="s">
        <v>1799</v>
      </c>
    </row>
    <row r="6" spans="1:20" s="11" customFormat="1" ht="62.25" customHeight="1">
      <c r="A6" s="553"/>
      <c r="B6" s="570"/>
      <c r="C6" s="563"/>
      <c r="D6" s="544"/>
      <c r="E6" s="541"/>
      <c r="F6" s="541"/>
      <c r="G6" s="541"/>
      <c r="H6" s="541"/>
      <c r="I6" s="541"/>
      <c r="J6" s="17" t="s">
        <v>39</v>
      </c>
      <c r="K6" s="17" t="s">
        <v>40</v>
      </c>
      <c r="L6" s="47" t="s">
        <v>41</v>
      </c>
      <c r="M6" s="17" t="s">
        <v>43</v>
      </c>
      <c r="N6" s="47" t="s">
        <v>44</v>
      </c>
      <c r="O6" s="541"/>
      <c r="P6" s="568"/>
      <c r="Q6" s="568"/>
    </row>
    <row r="7" spans="1:20" ht="43.5">
      <c r="A7" s="18">
        <v>1</v>
      </c>
      <c r="B7" s="49" t="s">
        <v>45</v>
      </c>
      <c r="C7" s="50" t="s">
        <v>320</v>
      </c>
      <c r="D7" s="19" t="s">
        <v>321</v>
      </c>
      <c r="E7" s="62" t="s">
        <v>311</v>
      </c>
      <c r="F7" s="18" t="s">
        <v>251</v>
      </c>
      <c r="G7" s="18" t="s">
        <v>322</v>
      </c>
      <c r="H7" s="52" t="s">
        <v>323</v>
      </c>
      <c r="I7" s="18" t="s">
        <v>324</v>
      </c>
      <c r="J7" s="53"/>
      <c r="K7" s="53" t="s">
        <v>50</v>
      </c>
      <c r="L7" s="54"/>
      <c r="M7" s="53"/>
      <c r="N7" s="63" t="s">
        <v>50</v>
      </c>
      <c r="O7" s="63"/>
      <c r="P7" s="53"/>
      <c r="Q7" s="53"/>
      <c r="S7" s="209"/>
    </row>
    <row r="8" spans="1:20" s="93" customFormat="1" ht="43.5">
      <c r="A8" s="129"/>
      <c r="B8" s="145" t="s">
        <v>45</v>
      </c>
      <c r="C8" s="146" t="s">
        <v>407</v>
      </c>
      <c r="D8" s="147" t="s">
        <v>406</v>
      </c>
      <c r="E8" s="148" t="s">
        <v>408</v>
      </c>
      <c r="F8" s="129" t="s">
        <v>195</v>
      </c>
      <c r="G8" s="129" t="s">
        <v>409</v>
      </c>
      <c r="H8" s="148" t="s">
        <v>410</v>
      </c>
      <c r="I8" s="129" t="s">
        <v>411</v>
      </c>
      <c r="J8" s="150"/>
      <c r="K8" s="150" t="s">
        <v>50</v>
      </c>
      <c r="L8" s="98"/>
      <c r="M8" s="150"/>
      <c r="N8" s="155" t="s">
        <v>50</v>
      </c>
      <c r="O8" s="155"/>
      <c r="P8" s="150"/>
      <c r="Q8" s="150"/>
      <c r="S8" s="218"/>
      <c r="T8" s="111" t="s">
        <v>2429</v>
      </c>
    </row>
    <row r="9" spans="1:20" s="206" customFormat="1" ht="42" customHeight="1">
      <c r="A9" s="200">
        <v>2</v>
      </c>
      <c r="B9" s="201" t="s">
        <v>240</v>
      </c>
      <c r="C9" s="202" t="s">
        <v>493</v>
      </c>
      <c r="D9" s="203" t="s">
        <v>494</v>
      </c>
      <c r="E9" s="200" t="s">
        <v>479</v>
      </c>
      <c r="F9" s="200" t="s">
        <v>251</v>
      </c>
      <c r="G9" s="200" t="s">
        <v>495</v>
      </c>
      <c r="H9" s="204" t="s">
        <v>496</v>
      </c>
      <c r="I9" s="200" t="s">
        <v>497</v>
      </c>
      <c r="J9" s="211"/>
      <c r="K9" s="211" t="s">
        <v>50</v>
      </c>
      <c r="L9" s="203"/>
      <c r="M9" s="211"/>
      <c r="N9" s="205" t="s">
        <v>50</v>
      </c>
      <c r="O9" s="205"/>
      <c r="P9" s="211"/>
      <c r="Q9" s="211"/>
      <c r="R9" s="206" t="s">
        <v>1801</v>
      </c>
      <c r="S9" s="207">
        <v>5000</v>
      </c>
    </row>
    <row r="10" spans="1:20" ht="43.5">
      <c r="A10" s="21">
        <v>3</v>
      </c>
      <c r="B10" s="55" t="s">
        <v>45</v>
      </c>
      <c r="C10" s="56" t="s">
        <v>538</v>
      </c>
      <c r="D10" s="57" t="s">
        <v>539</v>
      </c>
      <c r="E10" s="60" t="s">
        <v>543</v>
      </c>
      <c r="F10" s="21" t="s">
        <v>251</v>
      </c>
      <c r="G10" s="21" t="s">
        <v>540</v>
      </c>
      <c r="H10" s="60" t="s">
        <v>541</v>
      </c>
      <c r="I10" s="21" t="s">
        <v>542</v>
      </c>
      <c r="J10" s="6"/>
      <c r="K10" s="6"/>
      <c r="L10" s="64" t="s">
        <v>50</v>
      </c>
      <c r="M10" s="59"/>
      <c r="N10" s="64" t="s">
        <v>50</v>
      </c>
      <c r="O10" s="64"/>
      <c r="P10" s="59"/>
      <c r="Q10" s="59"/>
      <c r="S10" s="209"/>
    </row>
    <row r="11" spans="1:20" ht="38.25" customHeight="1">
      <c r="A11" s="21">
        <v>4</v>
      </c>
      <c r="B11" s="55" t="s">
        <v>45</v>
      </c>
      <c r="C11" s="56" t="s">
        <v>669</v>
      </c>
      <c r="D11" s="57" t="s">
        <v>670</v>
      </c>
      <c r="E11" s="26" t="s">
        <v>151</v>
      </c>
      <c r="F11" s="21" t="s">
        <v>452</v>
      </c>
      <c r="G11" s="21" t="s">
        <v>671</v>
      </c>
      <c r="H11" s="58"/>
      <c r="I11" s="60" t="s">
        <v>672</v>
      </c>
      <c r="J11" s="59"/>
      <c r="K11" s="6"/>
      <c r="L11" s="64" t="s">
        <v>50</v>
      </c>
      <c r="M11" s="59"/>
      <c r="N11" s="64" t="s">
        <v>50</v>
      </c>
      <c r="O11" s="64"/>
      <c r="P11" s="59"/>
      <c r="Q11" s="59"/>
      <c r="S11" s="209"/>
    </row>
    <row r="12" spans="1:20" ht="43.5">
      <c r="A12" s="21">
        <v>5</v>
      </c>
      <c r="B12" s="55" t="s">
        <v>58</v>
      </c>
      <c r="C12" s="56" t="s">
        <v>673</v>
      </c>
      <c r="D12" s="57" t="s">
        <v>674</v>
      </c>
      <c r="E12" s="60" t="s">
        <v>250</v>
      </c>
      <c r="F12" s="21" t="s">
        <v>251</v>
      </c>
      <c r="G12" s="21" t="s">
        <v>675</v>
      </c>
      <c r="H12" s="60" t="s">
        <v>676</v>
      </c>
      <c r="I12" s="21"/>
      <c r="J12" s="6"/>
      <c r="K12" s="6"/>
      <c r="L12" s="64" t="s">
        <v>50</v>
      </c>
      <c r="M12" s="59"/>
      <c r="N12" s="64" t="s">
        <v>50</v>
      </c>
      <c r="O12" s="64"/>
      <c r="P12" s="59"/>
      <c r="Q12" s="59"/>
      <c r="S12" s="209"/>
    </row>
    <row r="13" spans="1:20" ht="43.5">
      <c r="A13" s="21">
        <v>6</v>
      </c>
      <c r="B13" s="55" t="s">
        <v>45</v>
      </c>
      <c r="C13" s="56" t="s">
        <v>677</v>
      </c>
      <c r="D13" s="57" t="s">
        <v>358</v>
      </c>
      <c r="E13" s="60" t="s">
        <v>250</v>
      </c>
      <c r="F13" s="21" t="s">
        <v>251</v>
      </c>
      <c r="G13" s="21" t="s">
        <v>678</v>
      </c>
      <c r="H13" s="60" t="s">
        <v>679</v>
      </c>
      <c r="I13" s="21"/>
      <c r="J13" s="6"/>
      <c r="K13" s="6"/>
      <c r="L13" s="64" t="s">
        <v>50</v>
      </c>
      <c r="M13" s="59"/>
      <c r="N13" s="64" t="s">
        <v>50</v>
      </c>
      <c r="O13" s="64"/>
      <c r="P13" s="59"/>
      <c r="Q13" s="59"/>
      <c r="S13" s="209"/>
    </row>
    <row r="14" spans="1:20" s="93" customFormat="1" ht="43.5">
      <c r="A14" s="129">
        <v>7</v>
      </c>
      <c r="B14" s="145" t="s">
        <v>45</v>
      </c>
      <c r="C14" s="146" t="s">
        <v>680</v>
      </c>
      <c r="D14" s="147" t="s">
        <v>681</v>
      </c>
      <c r="E14" s="148" t="s">
        <v>164</v>
      </c>
      <c r="F14" s="129" t="s">
        <v>251</v>
      </c>
      <c r="G14" s="129" t="s">
        <v>682</v>
      </c>
      <c r="H14" s="148" t="s">
        <v>683</v>
      </c>
      <c r="I14" s="129" t="s">
        <v>684</v>
      </c>
      <c r="J14" s="97"/>
      <c r="K14" s="97"/>
      <c r="L14" s="155" t="s">
        <v>50</v>
      </c>
      <c r="M14" s="150"/>
      <c r="N14" s="155" t="s">
        <v>50</v>
      </c>
      <c r="O14" s="155"/>
      <c r="P14" s="150"/>
      <c r="Q14" s="150"/>
      <c r="S14" s="218"/>
      <c r="T14" s="93" t="s">
        <v>2453</v>
      </c>
    </row>
    <row r="15" spans="1:20" ht="43.5">
      <c r="A15" s="21">
        <v>8</v>
      </c>
      <c r="B15" s="55" t="s">
        <v>45</v>
      </c>
      <c r="C15" s="56" t="s">
        <v>685</v>
      </c>
      <c r="D15" s="57" t="s">
        <v>686</v>
      </c>
      <c r="E15" s="60" t="s">
        <v>327</v>
      </c>
      <c r="F15" s="21" t="s">
        <v>251</v>
      </c>
      <c r="G15" s="21" t="s">
        <v>687</v>
      </c>
      <c r="H15" s="21"/>
      <c r="I15" s="21" t="s">
        <v>688</v>
      </c>
      <c r="J15" s="6"/>
      <c r="K15" s="6"/>
      <c r="L15" s="64" t="s">
        <v>50</v>
      </c>
      <c r="M15" s="59"/>
      <c r="N15" s="64" t="s">
        <v>50</v>
      </c>
      <c r="O15" s="64"/>
      <c r="P15" s="59"/>
      <c r="Q15" s="59"/>
      <c r="S15" s="209"/>
    </row>
    <row r="16" spans="1:20" s="93" customFormat="1" ht="43.5">
      <c r="A16" s="129"/>
      <c r="B16" s="145" t="s">
        <v>45</v>
      </c>
      <c r="C16" s="146" t="s">
        <v>689</v>
      </c>
      <c r="D16" s="147" t="s">
        <v>690</v>
      </c>
      <c r="E16" s="148" t="s">
        <v>327</v>
      </c>
      <c r="F16" s="129" t="s">
        <v>251</v>
      </c>
      <c r="G16" s="129" t="s">
        <v>691</v>
      </c>
      <c r="H16" s="129"/>
      <c r="I16" s="129" t="s">
        <v>692</v>
      </c>
      <c r="J16" s="97"/>
      <c r="K16" s="97"/>
      <c r="L16" s="155" t="s">
        <v>50</v>
      </c>
      <c r="M16" s="150"/>
      <c r="N16" s="155" t="s">
        <v>50</v>
      </c>
      <c r="O16" s="155"/>
      <c r="P16" s="150"/>
      <c r="Q16" s="150"/>
      <c r="S16" s="218"/>
      <c r="T16" s="93" t="s">
        <v>1817</v>
      </c>
    </row>
    <row r="17" spans="1:20" s="206" customFormat="1" ht="43.5">
      <c r="A17" s="200">
        <v>9</v>
      </c>
      <c r="B17" s="201" t="s">
        <v>58</v>
      </c>
      <c r="C17" s="202" t="s">
        <v>693</v>
      </c>
      <c r="D17" s="203" t="s">
        <v>694</v>
      </c>
      <c r="E17" s="204" t="s">
        <v>332</v>
      </c>
      <c r="F17" s="200" t="s">
        <v>251</v>
      </c>
      <c r="G17" s="200" t="s">
        <v>695</v>
      </c>
      <c r="H17" s="200" t="s">
        <v>696</v>
      </c>
      <c r="I17" s="200" t="s">
        <v>697</v>
      </c>
      <c r="J17" s="200"/>
      <c r="K17" s="200"/>
      <c r="L17" s="205" t="s">
        <v>50</v>
      </c>
      <c r="M17" s="211"/>
      <c r="N17" s="205" t="s">
        <v>50</v>
      </c>
      <c r="O17" s="205"/>
      <c r="P17" s="211"/>
      <c r="Q17" s="211"/>
      <c r="S17" s="207">
        <v>5000</v>
      </c>
    </row>
    <row r="18" spans="1:20" s="111" customFormat="1" ht="43.5">
      <c r="A18" s="129"/>
      <c r="B18" s="145" t="s">
        <v>45</v>
      </c>
      <c r="C18" s="146" t="s">
        <v>698</v>
      </c>
      <c r="D18" s="147" t="s">
        <v>699</v>
      </c>
      <c r="E18" s="129" t="s">
        <v>700</v>
      </c>
      <c r="F18" s="129" t="s">
        <v>251</v>
      </c>
      <c r="G18" s="148" t="s">
        <v>701</v>
      </c>
      <c r="H18" s="148" t="s">
        <v>702</v>
      </c>
      <c r="I18" s="129" t="s">
        <v>703</v>
      </c>
      <c r="J18" s="129"/>
      <c r="K18" s="129"/>
      <c r="L18" s="155" t="s">
        <v>50</v>
      </c>
      <c r="M18" s="150"/>
      <c r="N18" s="155" t="s">
        <v>50</v>
      </c>
      <c r="O18" s="155"/>
      <c r="P18" s="150"/>
      <c r="Q18" s="150"/>
      <c r="S18" s="222"/>
      <c r="T18" s="111" t="s">
        <v>1823</v>
      </c>
    </row>
    <row r="19" spans="1:20" ht="43.5" customHeight="1">
      <c r="A19" s="21">
        <v>10</v>
      </c>
      <c r="B19" s="55" t="s">
        <v>45</v>
      </c>
      <c r="C19" s="56" t="s">
        <v>704</v>
      </c>
      <c r="D19" s="57" t="s">
        <v>705</v>
      </c>
      <c r="E19" s="60" t="s">
        <v>706</v>
      </c>
      <c r="F19" s="21" t="s">
        <v>251</v>
      </c>
      <c r="G19" s="21" t="s">
        <v>707</v>
      </c>
      <c r="H19" s="60" t="s">
        <v>708</v>
      </c>
      <c r="I19" s="21"/>
      <c r="J19" s="6"/>
      <c r="K19" s="6"/>
      <c r="L19" s="64" t="s">
        <v>50</v>
      </c>
      <c r="M19" s="59"/>
      <c r="N19" s="64" t="s">
        <v>50</v>
      </c>
      <c r="O19" s="64"/>
      <c r="P19" s="59"/>
      <c r="Q19" s="59"/>
      <c r="S19" s="209"/>
    </row>
    <row r="20" spans="1:20" s="206" customFormat="1" ht="43.5">
      <c r="A20" s="200">
        <v>11</v>
      </c>
      <c r="B20" s="201" t="s">
        <v>45</v>
      </c>
      <c r="C20" s="202" t="s">
        <v>709</v>
      </c>
      <c r="D20" s="203" t="s">
        <v>710</v>
      </c>
      <c r="E20" s="204" t="s">
        <v>367</v>
      </c>
      <c r="F20" s="200" t="s">
        <v>251</v>
      </c>
      <c r="G20" s="200" t="s">
        <v>711</v>
      </c>
      <c r="H20" s="204" t="s">
        <v>712</v>
      </c>
      <c r="I20" s="200" t="s">
        <v>713</v>
      </c>
      <c r="J20" s="200"/>
      <c r="K20" s="200"/>
      <c r="L20" s="205" t="s">
        <v>50</v>
      </c>
      <c r="M20" s="211"/>
      <c r="N20" s="205" t="s">
        <v>50</v>
      </c>
      <c r="O20" s="205"/>
      <c r="P20" s="211"/>
      <c r="Q20" s="211"/>
      <c r="R20" s="206" t="s">
        <v>1801</v>
      </c>
      <c r="S20" s="207">
        <v>5000</v>
      </c>
    </row>
    <row r="21" spans="1:20" s="93" customFormat="1" ht="43.5">
      <c r="A21" s="129">
        <v>12</v>
      </c>
      <c r="B21" s="145" t="s">
        <v>45</v>
      </c>
      <c r="C21" s="146" t="s">
        <v>714</v>
      </c>
      <c r="D21" s="147" t="s">
        <v>715</v>
      </c>
      <c r="E21" s="148" t="s">
        <v>367</v>
      </c>
      <c r="F21" s="129" t="s">
        <v>251</v>
      </c>
      <c r="G21" s="129" t="s">
        <v>716</v>
      </c>
      <c r="H21" s="148" t="s">
        <v>717</v>
      </c>
      <c r="I21" s="129"/>
      <c r="J21" s="97"/>
      <c r="K21" s="97"/>
      <c r="L21" s="155" t="s">
        <v>50</v>
      </c>
      <c r="M21" s="150"/>
      <c r="N21" s="155" t="s">
        <v>50</v>
      </c>
      <c r="O21" s="155"/>
      <c r="P21" s="150"/>
      <c r="Q21" s="150"/>
      <c r="S21" s="218"/>
      <c r="T21" s="93" t="s">
        <v>1817</v>
      </c>
    </row>
    <row r="22" spans="1:20" ht="43.5">
      <c r="A22" s="21">
        <v>13</v>
      </c>
      <c r="B22" s="55" t="s">
        <v>45</v>
      </c>
      <c r="C22" s="56" t="s">
        <v>718</v>
      </c>
      <c r="D22" s="57" t="s">
        <v>719</v>
      </c>
      <c r="E22" s="21" t="s">
        <v>479</v>
      </c>
      <c r="F22" s="21" t="s">
        <v>251</v>
      </c>
      <c r="G22" s="21" t="s">
        <v>720</v>
      </c>
      <c r="H22" s="60" t="s">
        <v>721</v>
      </c>
      <c r="I22" s="21" t="s">
        <v>722</v>
      </c>
      <c r="J22" s="6"/>
      <c r="K22" s="6"/>
      <c r="L22" s="64" t="s">
        <v>50</v>
      </c>
      <c r="M22" s="59"/>
      <c r="N22" s="64" t="s">
        <v>50</v>
      </c>
      <c r="O22" s="64"/>
      <c r="P22" s="59"/>
      <c r="Q22" s="59"/>
      <c r="S22" s="209"/>
    </row>
    <row r="23" spans="1:20" ht="42" customHeight="1">
      <c r="A23" s="21">
        <v>14</v>
      </c>
      <c r="B23" s="55" t="s">
        <v>45</v>
      </c>
      <c r="C23" s="56" t="s">
        <v>604</v>
      </c>
      <c r="D23" s="57" t="s">
        <v>723</v>
      </c>
      <c r="E23" s="21" t="s">
        <v>479</v>
      </c>
      <c r="F23" s="21" t="s">
        <v>251</v>
      </c>
      <c r="G23" s="21" t="s">
        <v>724</v>
      </c>
      <c r="H23" s="60" t="s">
        <v>725</v>
      </c>
      <c r="I23" s="60" t="s">
        <v>726</v>
      </c>
      <c r="J23" s="6"/>
      <c r="K23" s="6"/>
      <c r="L23" s="64" t="s">
        <v>50</v>
      </c>
      <c r="M23" s="59"/>
      <c r="N23" s="64" t="s">
        <v>50</v>
      </c>
      <c r="O23" s="64"/>
      <c r="P23" s="59"/>
      <c r="Q23" s="59"/>
      <c r="S23" s="209"/>
    </row>
    <row r="24" spans="1:20" ht="43.5">
      <c r="A24" s="21">
        <v>15</v>
      </c>
      <c r="B24" s="55" t="s">
        <v>45</v>
      </c>
      <c r="C24" s="56" t="s">
        <v>727</v>
      </c>
      <c r="D24" s="57" t="s">
        <v>728</v>
      </c>
      <c r="E24" s="60" t="s">
        <v>311</v>
      </c>
      <c r="F24" s="21" t="s">
        <v>251</v>
      </c>
      <c r="G24" s="21" t="s">
        <v>429</v>
      </c>
      <c r="H24" s="60" t="s">
        <v>729</v>
      </c>
      <c r="I24" s="21" t="s">
        <v>730</v>
      </c>
      <c r="J24" s="6"/>
      <c r="K24" s="6"/>
      <c r="L24" s="64" t="s">
        <v>50</v>
      </c>
      <c r="M24" s="59"/>
      <c r="N24" s="64" t="s">
        <v>50</v>
      </c>
      <c r="O24" s="64"/>
      <c r="P24" s="59"/>
      <c r="Q24" s="59"/>
      <c r="S24" s="209"/>
    </row>
    <row r="25" spans="1:20" s="206" customFormat="1" ht="43.5">
      <c r="A25" s="200">
        <v>16</v>
      </c>
      <c r="B25" s="201" t="s">
        <v>58</v>
      </c>
      <c r="C25" s="202" t="s">
        <v>731</v>
      </c>
      <c r="D25" s="203" t="s">
        <v>732</v>
      </c>
      <c r="E25" s="200" t="s">
        <v>500</v>
      </c>
      <c r="F25" s="200" t="s">
        <v>360</v>
      </c>
      <c r="G25" s="204" t="s">
        <v>398</v>
      </c>
      <c r="H25" s="204" t="s">
        <v>733</v>
      </c>
      <c r="I25" s="200" t="s">
        <v>734</v>
      </c>
      <c r="J25" s="200"/>
      <c r="K25" s="200"/>
      <c r="L25" s="205" t="s">
        <v>50</v>
      </c>
      <c r="M25" s="211"/>
      <c r="N25" s="205" t="s">
        <v>50</v>
      </c>
      <c r="O25" s="205"/>
      <c r="P25" s="211"/>
      <c r="Q25" s="211"/>
      <c r="R25" s="206" t="s">
        <v>1801</v>
      </c>
      <c r="S25" s="207">
        <v>5000</v>
      </c>
    </row>
    <row r="26" spans="1:20" ht="43.5">
      <c r="A26" s="21">
        <v>17</v>
      </c>
      <c r="B26" s="55" t="s">
        <v>45</v>
      </c>
      <c r="C26" s="56" t="s">
        <v>735</v>
      </c>
      <c r="D26" s="57" t="s">
        <v>736</v>
      </c>
      <c r="E26" s="21" t="s">
        <v>500</v>
      </c>
      <c r="F26" s="21" t="s">
        <v>251</v>
      </c>
      <c r="G26" s="60" t="s">
        <v>737</v>
      </c>
      <c r="H26" s="60" t="s">
        <v>738</v>
      </c>
      <c r="I26" s="21" t="s">
        <v>739</v>
      </c>
      <c r="J26" s="6"/>
      <c r="K26" s="6"/>
      <c r="L26" s="64" t="s">
        <v>50</v>
      </c>
      <c r="M26" s="59"/>
      <c r="N26" s="64" t="s">
        <v>50</v>
      </c>
      <c r="O26" s="64"/>
      <c r="P26" s="59"/>
      <c r="Q26" s="59"/>
      <c r="S26" s="209"/>
    </row>
    <row r="27" spans="1:20" ht="65.25">
      <c r="A27" s="21">
        <v>18</v>
      </c>
      <c r="B27" s="55" t="s">
        <v>58</v>
      </c>
      <c r="C27" s="56" t="s">
        <v>740</v>
      </c>
      <c r="D27" s="57" t="s">
        <v>741</v>
      </c>
      <c r="E27" s="21" t="s">
        <v>500</v>
      </c>
      <c r="F27" s="21" t="s">
        <v>360</v>
      </c>
      <c r="G27" s="60" t="s">
        <v>742</v>
      </c>
      <c r="H27" s="60" t="s">
        <v>743</v>
      </c>
      <c r="I27" s="21" t="s">
        <v>744</v>
      </c>
      <c r="J27" s="6"/>
      <c r="K27" s="6"/>
      <c r="L27" s="64" t="s">
        <v>50</v>
      </c>
      <c r="M27" s="59"/>
      <c r="N27" s="64" t="s">
        <v>50</v>
      </c>
      <c r="O27" s="64"/>
      <c r="P27" s="59"/>
      <c r="Q27" s="59"/>
      <c r="S27" s="209"/>
    </row>
    <row r="28" spans="1:20" ht="43.5">
      <c r="A28" s="21">
        <v>19</v>
      </c>
      <c r="B28" s="55" t="s">
        <v>58</v>
      </c>
      <c r="C28" s="56" t="s">
        <v>745</v>
      </c>
      <c r="D28" s="57" t="s">
        <v>198</v>
      </c>
      <c r="E28" s="60" t="s">
        <v>332</v>
      </c>
      <c r="F28" s="21" t="s">
        <v>360</v>
      </c>
      <c r="G28" s="21" t="s">
        <v>746</v>
      </c>
      <c r="H28" s="21" t="s">
        <v>747</v>
      </c>
      <c r="I28" s="21" t="s">
        <v>748</v>
      </c>
      <c r="J28" s="6"/>
      <c r="K28" s="6"/>
      <c r="L28" s="64" t="s">
        <v>50</v>
      </c>
      <c r="M28" s="59"/>
      <c r="N28" s="64" t="s">
        <v>50</v>
      </c>
      <c r="O28" s="64"/>
      <c r="P28" s="59"/>
      <c r="Q28" s="59"/>
      <c r="S28" s="209"/>
    </row>
    <row r="29" spans="1:20" s="206" customFormat="1" ht="43.5">
      <c r="A29" s="200">
        <v>20</v>
      </c>
      <c r="B29" s="201" t="s">
        <v>45</v>
      </c>
      <c r="C29" s="202" t="s">
        <v>749</v>
      </c>
      <c r="D29" s="203" t="s">
        <v>750</v>
      </c>
      <c r="E29" s="204" t="s">
        <v>148</v>
      </c>
      <c r="F29" s="200" t="s">
        <v>195</v>
      </c>
      <c r="G29" s="200" t="s">
        <v>613</v>
      </c>
      <c r="H29" s="204" t="s">
        <v>614</v>
      </c>
      <c r="I29" s="200" t="s">
        <v>751</v>
      </c>
      <c r="J29" s="200"/>
      <c r="K29" s="200"/>
      <c r="L29" s="205" t="s">
        <v>50</v>
      </c>
      <c r="M29" s="211"/>
      <c r="N29" s="205" t="s">
        <v>50</v>
      </c>
      <c r="O29" s="205"/>
      <c r="P29" s="211"/>
      <c r="Q29" s="211"/>
      <c r="S29" s="207">
        <v>5000</v>
      </c>
    </row>
    <row r="30" spans="1:20" s="198" customFormat="1" ht="43.5">
      <c r="A30" s="200">
        <v>21</v>
      </c>
      <c r="B30" s="201" t="s">
        <v>45</v>
      </c>
      <c r="C30" s="202" t="s">
        <v>752</v>
      </c>
      <c r="D30" s="203" t="s">
        <v>753</v>
      </c>
      <c r="E30" s="204" t="s">
        <v>148</v>
      </c>
      <c r="F30" s="200" t="s">
        <v>195</v>
      </c>
      <c r="G30" s="200" t="s">
        <v>754</v>
      </c>
      <c r="H30" s="204" t="s">
        <v>755</v>
      </c>
      <c r="I30" s="200" t="s">
        <v>756</v>
      </c>
      <c r="J30" s="214"/>
      <c r="K30" s="214"/>
      <c r="L30" s="205" t="s">
        <v>50</v>
      </c>
      <c r="M30" s="211"/>
      <c r="N30" s="205" t="s">
        <v>50</v>
      </c>
      <c r="O30" s="205"/>
      <c r="P30" s="211"/>
      <c r="Q30" s="211"/>
      <c r="R30" s="198" t="s">
        <v>1801</v>
      </c>
      <c r="S30" s="199">
        <v>5000</v>
      </c>
    </row>
    <row r="31" spans="1:20" ht="43.5">
      <c r="A31" s="21">
        <v>22</v>
      </c>
      <c r="B31" s="55" t="s">
        <v>45</v>
      </c>
      <c r="C31" s="56" t="s">
        <v>757</v>
      </c>
      <c r="D31" s="57" t="s">
        <v>758</v>
      </c>
      <c r="E31" s="60" t="s">
        <v>148</v>
      </c>
      <c r="F31" s="21" t="s">
        <v>195</v>
      </c>
      <c r="G31" s="21" t="s">
        <v>759</v>
      </c>
      <c r="H31" s="60" t="s">
        <v>760</v>
      </c>
      <c r="I31" s="21" t="s">
        <v>761</v>
      </c>
      <c r="J31" s="6"/>
      <c r="K31" s="6"/>
      <c r="L31" s="64" t="s">
        <v>50</v>
      </c>
      <c r="M31" s="59"/>
      <c r="N31" s="64" t="s">
        <v>50</v>
      </c>
      <c r="O31" s="64"/>
      <c r="P31" s="59"/>
      <c r="Q31" s="59"/>
      <c r="S31" s="209"/>
    </row>
    <row r="32" spans="1:20" s="206" customFormat="1" ht="43.5">
      <c r="A32" s="200">
        <v>23</v>
      </c>
      <c r="B32" s="201" t="s">
        <v>45</v>
      </c>
      <c r="C32" s="202" t="s">
        <v>762</v>
      </c>
      <c r="D32" s="203" t="s">
        <v>763</v>
      </c>
      <c r="E32" s="204" t="s">
        <v>148</v>
      </c>
      <c r="F32" s="200" t="s">
        <v>195</v>
      </c>
      <c r="G32" s="204" t="s">
        <v>630</v>
      </c>
      <c r="H32" s="204" t="s">
        <v>764</v>
      </c>
      <c r="I32" s="200" t="s">
        <v>765</v>
      </c>
      <c r="J32" s="200"/>
      <c r="K32" s="200"/>
      <c r="L32" s="205" t="s">
        <v>50</v>
      </c>
      <c r="M32" s="211"/>
      <c r="N32" s="205" t="s">
        <v>50</v>
      </c>
      <c r="O32" s="205"/>
      <c r="P32" s="211"/>
      <c r="Q32" s="211"/>
      <c r="S32" s="207">
        <v>5000</v>
      </c>
    </row>
    <row r="33" spans="1:22" s="206" customFormat="1" ht="43.5">
      <c r="A33" s="200">
        <v>24</v>
      </c>
      <c r="B33" s="201" t="s">
        <v>58</v>
      </c>
      <c r="C33" s="202" t="s">
        <v>766</v>
      </c>
      <c r="D33" s="203" t="s">
        <v>767</v>
      </c>
      <c r="E33" s="204" t="s">
        <v>148</v>
      </c>
      <c r="F33" s="200" t="s">
        <v>195</v>
      </c>
      <c r="G33" s="200" t="s">
        <v>663</v>
      </c>
      <c r="H33" s="204" t="s">
        <v>768</v>
      </c>
      <c r="I33" s="200" t="s">
        <v>769</v>
      </c>
      <c r="J33" s="200"/>
      <c r="K33" s="200"/>
      <c r="L33" s="205" t="s">
        <v>50</v>
      </c>
      <c r="M33" s="211"/>
      <c r="N33" s="205" t="s">
        <v>50</v>
      </c>
      <c r="O33" s="205"/>
      <c r="P33" s="211"/>
      <c r="Q33" s="211"/>
      <c r="R33" s="206" t="s">
        <v>1803</v>
      </c>
      <c r="S33" s="207">
        <v>5000</v>
      </c>
    </row>
    <row r="34" spans="1:22" s="206" customFormat="1" ht="43.5">
      <c r="A34" s="200">
        <v>25</v>
      </c>
      <c r="B34" s="201" t="s">
        <v>58</v>
      </c>
      <c r="C34" s="202" t="s">
        <v>770</v>
      </c>
      <c r="D34" s="203" t="s">
        <v>1812</v>
      </c>
      <c r="E34" s="204" t="s">
        <v>148</v>
      </c>
      <c r="F34" s="200" t="s">
        <v>195</v>
      </c>
      <c r="G34" s="200" t="s">
        <v>772</v>
      </c>
      <c r="H34" s="204" t="s">
        <v>773</v>
      </c>
      <c r="I34" s="200" t="s">
        <v>774</v>
      </c>
      <c r="J34" s="200"/>
      <c r="K34" s="200"/>
      <c r="L34" s="205" t="s">
        <v>50</v>
      </c>
      <c r="M34" s="211"/>
      <c r="N34" s="205" t="s">
        <v>50</v>
      </c>
      <c r="O34" s="205"/>
      <c r="P34" s="211"/>
      <c r="Q34" s="211"/>
      <c r="R34" s="206" t="s">
        <v>1803</v>
      </c>
      <c r="S34" s="207">
        <v>5000</v>
      </c>
    </row>
    <row r="35" spans="1:22" s="206" customFormat="1" ht="43.5">
      <c r="A35" s="200">
        <v>26</v>
      </c>
      <c r="B35" s="201" t="s">
        <v>58</v>
      </c>
      <c r="C35" s="202" t="s">
        <v>775</v>
      </c>
      <c r="D35" s="203" t="s">
        <v>776</v>
      </c>
      <c r="E35" s="204" t="s">
        <v>148</v>
      </c>
      <c r="F35" s="200" t="s">
        <v>195</v>
      </c>
      <c r="G35" s="200" t="s">
        <v>777</v>
      </c>
      <c r="H35" s="204" t="s">
        <v>778</v>
      </c>
      <c r="I35" s="200" t="s">
        <v>779</v>
      </c>
      <c r="J35" s="200"/>
      <c r="K35" s="200"/>
      <c r="L35" s="205" t="s">
        <v>50</v>
      </c>
      <c r="M35" s="211"/>
      <c r="N35" s="205" t="s">
        <v>50</v>
      </c>
      <c r="O35" s="205"/>
      <c r="P35" s="211"/>
      <c r="Q35" s="211"/>
      <c r="R35" s="206" t="s">
        <v>1801</v>
      </c>
      <c r="S35" s="207">
        <v>5000</v>
      </c>
    </row>
    <row r="36" spans="1:22" s="206" customFormat="1" ht="43.5">
      <c r="A36" s="200">
        <v>27</v>
      </c>
      <c r="B36" s="201" t="s">
        <v>45</v>
      </c>
      <c r="C36" s="202" t="s">
        <v>780</v>
      </c>
      <c r="D36" s="203" t="s">
        <v>781</v>
      </c>
      <c r="E36" s="204" t="s">
        <v>148</v>
      </c>
      <c r="F36" s="200" t="s">
        <v>195</v>
      </c>
      <c r="G36" s="200" t="s">
        <v>782</v>
      </c>
      <c r="H36" s="204" t="s">
        <v>783</v>
      </c>
      <c r="I36" s="200" t="s">
        <v>784</v>
      </c>
      <c r="J36" s="200"/>
      <c r="K36" s="200"/>
      <c r="L36" s="205" t="s">
        <v>50</v>
      </c>
      <c r="M36" s="211"/>
      <c r="N36" s="205" t="s">
        <v>50</v>
      </c>
      <c r="O36" s="205"/>
      <c r="P36" s="211"/>
      <c r="Q36" s="211"/>
      <c r="R36" s="206" t="s">
        <v>1803</v>
      </c>
      <c r="S36" s="207">
        <v>5000</v>
      </c>
    </row>
    <row r="37" spans="1:22" s="206" customFormat="1" ht="43.5">
      <c r="A37" s="200">
        <v>28</v>
      </c>
      <c r="B37" s="201" t="s">
        <v>45</v>
      </c>
      <c r="C37" s="202" t="s">
        <v>785</v>
      </c>
      <c r="D37" s="203" t="s">
        <v>786</v>
      </c>
      <c r="E37" s="204" t="s">
        <v>148</v>
      </c>
      <c r="F37" s="200" t="s">
        <v>452</v>
      </c>
      <c r="G37" s="200" t="s">
        <v>787</v>
      </c>
      <c r="H37" s="204" t="s">
        <v>788</v>
      </c>
      <c r="I37" s="200" t="s">
        <v>789</v>
      </c>
      <c r="J37" s="200"/>
      <c r="K37" s="200"/>
      <c r="L37" s="205" t="s">
        <v>50</v>
      </c>
      <c r="M37" s="211"/>
      <c r="N37" s="205" t="s">
        <v>50</v>
      </c>
      <c r="O37" s="205"/>
      <c r="P37" s="211"/>
      <c r="Q37" s="211"/>
      <c r="R37" s="206" t="s">
        <v>1801</v>
      </c>
      <c r="S37" s="207">
        <v>5000</v>
      </c>
    </row>
    <row r="38" spans="1:22" s="206" customFormat="1" ht="43.5">
      <c r="A38" s="200">
        <v>29</v>
      </c>
      <c r="B38" s="201" t="s">
        <v>45</v>
      </c>
      <c r="C38" s="202" t="s">
        <v>1244</v>
      </c>
      <c r="D38" s="203" t="s">
        <v>1245</v>
      </c>
      <c r="E38" s="204" t="s">
        <v>1731</v>
      </c>
      <c r="F38" s="200" t="s">
        <v>452</v>
      </c>
      <c r="G38" s="200" t="s">
        <v>1246</v>
      </c>
      <c r="H38" s="204" t="s">
        <v>1247</v>
      </c>
      <c r="I38" s="200" t="s">
        <v>2467</v>
      </c>
      <c r="J38" s="200"/>
      <c r="K38" s="200"/>
      <c r="L38" s="205" t="s">
        <v>50</v>
      </c>
      <c r="M38" s="211"/>
      <c r="N38" s="205" t="s">
        <v>50</v>
      </c>
      <c r="O38" s="205"/>
      <c r="P38" s="211"/>
      <c r="Q38" s="211"/>
      <c r="R38" s="206" t="s">
        <v>1801</v>
      </c>
      <c r="S38" s="207">
        <v>5000</v>
      </c>
    </row>
    <row r="39" spans="1:22" s="163" customFormat="1" ht="41.25" customHeight="1">
      <c r="A39" s="39">
        <v>30</v>
      </c>
      <c r="B39" s="185" t="s">
        <v>45</v>
      </c>
      <c r="C39" s="185" t="s">
        <v>1751</v>
      </c>
      <c r="D39" s="161" t="s">
        <v>786</v>
      </c>
      <c r="E39" s="186" t="s">
        <v>1752</v>
      </c>
      <c r="F39" s="39" t="s">
        <v>251</v>
      </c>
      <c r="G39" s="39" t="s">
        <v>1753</v>
      </c>
      <c r="H39" s="186" t="s">
        <v>1754</v>
      </c>
      <c r="I39" s="39"/>
      <c r="J39" s="39"/>
      <c r="K39" s="39"/>
      <c r="L39" s="219" t="s">
        <v>50</v>
      </c>
      <c r="M39" s="187"/>
      <c r="N39" s="219" t="s">
        <v>50</v>
      </c>
      <c r="O39" s="219"/>
      <c r="P39" s="187"/>
      <c r="Q39" s="187"/>
      <c r="S39" s="220"/>
      <c r="T39" s="163" t="s">
        <v>1808</v>
      </c>
    </row>
    <row r="40" spans="1:22" s="163" customFormat="1" ht="40.5" customHeight="1">
      <c r="A40" s="39">
        <v>31</v>
      </c>
      <c r="B40" s="185" t="s">
        <v>45</v>
      </c>
      <c r="C40" s="185" t="s">
        <v>1755</v>
      </c>
      <c r="D40" s="161" t="s">
        <v>1756</v>
      </c>
      <c r="E40" s="186" t="s">
        <v>1752</v>
      </c>
      <c r="F40" s="39" t="s">
        <v>360</v>
      </c>
      <c r="G40" s="186" t="s">
        <v>1757</v>
      </c>
      <c r="H40" s="186" t="s">
        <v>1758</v>
      </c>
      <c r="I40" s="39"/>
      <c r="J40" s="39"/>
      <c r="K40" s="39"/>
      <c r="L40" s="219" t="s">
        <v>50</v>
      </c>
      <c r="M40" s="187"/>
      <c r="N40" s="219" t="s">
        <v>50</v>
      </c>
      <c r="O40" s="219"/>
      <c r="P40" s="187"/>
      <c r="Q40" s="187"/>
      <c r="S40" s="220"/>
      <c r="T40" s="163" t="s">
        <v>1808</v>
      </c>
    </row>
    <row r="41" spans="1:22" s="163" customFormat="1" ht="40.5" customHeight="1">
      <c r="A41" s="39">
        <v>32</v>
      </c>
      <c r="B41" s="185" t="s">
        <v>45</v>
      </c>
      <c r="C41" s="185" t="s">
        <v>582</v>
      </c>
      <c r="D41" s="161" t="s">
        <v>1759</v>
      </c>
      <c r="E41" s="186" t="s">
        <v>1752</v>
      </c>
      <c r="F41" s="39" t="s">
        <v>251</v>
      </c>
      <c r="G41" s="39" t="s">
        <v>1760</v>
      </c>
      <c r="H41" s="39"/>
      <c r="I41" s="39" t="s">
        <v>1761</v>
      </c>
      <c r="J41" s="39"/>
      <c r="K41" s="39"/>
      <c r="L41" s="187" t="s">
        <v>50</v>
      </c>
      <c r="M41" s="187"/>
      <c r="N41" s="219" t="s">
        <v>50</v>
      </c>
      <c r="O41" s="219"/>
      <c r="P41" s="187"/>
      <c r="Q41" s="187"/>
      <c r="S41" s="220"/>
      <c r="T41" s="163" t="s">
        <v>1808</v>
      </c>
    </row>
    <row r="42" spans="1:22" s="206" customFormat="1" ht="43.5">
      <c r="A42" s="200">
        <v>33</v>
      </c>
      <c r="B42" s="202" t="s">
        <v>45</v>
      </c>
      <c r="C42" s="202" t="s">
        <v>1763</v>
      </c>
      <c r="D42" s="203" t="s">
        <v>1764</v>
      </c>
      <c r="E42" s="204" t="s">
        <v>1572</v>
      </c>
      <c r="F42" s="200" t="s">
        <v>251</v>
      </c>
      <c r="G42" s="200" t="s">
        <v>1765</v>
      </c>
      <c r="H42" s="204" t="s">
        <v>1766</v>
      </c>
      <c r="I42" s="200" t="s">
        <v>1767</v>
      </c>
      <c r="J42" s="200"/>
      <c r="K42" s="202"/>
      <c r="L42" s="211" t="s">
        <v>50</v>
      </c>
      <c r="M42" s="211"/>
      <c r="N42" s="205" t="s">
        <v>50</v>
      </c>
      <c r="O42" s="205"/>
      <c r="P42" s="211"/>
      <c r="Q42" s="211"/>
      <c r="R42" s="206" t="s">
        <v>1803</v>
      </c>
      <c r="S42" s="207">
        <v>5000</v>
      </c>
      <c r="T42" s="206" t="s">
        <v>1813</v>
      </c>
    </row>
    <row r="43" spans="1:22" s="206" customFormat="1" ht="43.5" customHeight="1">
      <c r="A43" s="200">
        <v>34</v>
      </c>
      <c r="B43" s="202" t="s">
        <v>45</v>
      </c>
      <c r="C43" s="202" t="s">
        <v>1769</v>
      </c>
      <c r="D43" s="203" t="s">
        <v>1770</v>
      </c>
      <c r="E43" s="204" t="s">
        <v>1771</v>
      </c>
      <c r="F43" s="200" t="s">
        <v>251</v>
      </c>
      <c r="G43" s="204" t="s">
        <v>1772</v>
      </c>
      <c r="H43" s="204" t="s">
        <v>1773</v>
      </c>
      <c r="I43" s="204" t="s">
        <v>1774</v>
      </c>
      <c r="J43" s="200"/>
      <c r="K43" s="202"/>
      <c r="L43" s="211" t="s">
        <v>50</v>
      </c>
      <c r="M43" s="211"/>
      <c r="N43" s="205" t="s">
        <v>50</v>
      </c>
      <c r="O43" s="205"/>
      <c r="P43" s="211"/>
      <c r="Q43" s="211"/>
      <c r="R43" s="206" t="s">
        <v>1801</v>
      </c>
      <c r="S43" s="207">
        <v>5000</v>
      </c>
      <c r="T43" s="206" t="s">
        <v>1807</v>
      </c>
    </row>
    <row r="44" spans="1:22" s="164" customFormat="1" ht="45" customHeight="1">
      <c r="A44" s="156"/>
      <c r="B44" s="157" t="s">
        <v>45</v>
      </c>
      <c r="C44" s="157" t="s">
        <v>1775</v>
      </c>
      <c r="D44" s="158" t="s">
        <v>842</v>
      </c>
      <c r="E44" s="159" t="s">
        <v>1771</v>
      </c>
      <c r="F44" s="156" t="s">
        <v>360</v>
      </c>
      <c r="G44" s="159" t="s">
        <v>1776</v>
      </c>
      <c r="H44" s="159" t="s">
        <v>1777</v>
      </c>
      <c r="I44" s="159" t="s">
        <v>1778</v>
      </c>
      <c r="J44" s="156"/>
      <c r="K44" s="157"/>
      <c r="L44" s="160" t="s">
        <v>50</v>
      </c>
      <c r="M44" s="160"/>
      <c r="N44" s="298" t="s">
        <v>50</v>
      </c>
      <c r="O44" s="298"/>
      <c r="P44" s="160"/>
      <c r="Q44" s="160"/>
      <c r="S44" s="217"/>
      <c r="T44" s="164" t="s">
        <v>1807</v>
      </c>
      <c r="V44" s="164" t="s">
        <v>2436</v>
      </c>
    </row>
    <row r="45" spans="1:22" s="206" customFormat="1" ht="43.5">
      <c r="A45" s="226">
        <v>35</v>
      </c>
      <c r="B45" s="228" t="s">
        <v>45</v>
      </c>
      <c r="C45" s="228" t="s">
        <v>1779</v>
      </c>
      <c r="D45" s="229" t="s">
        <v>1780</v>
      </c>
      <c r="E45" s="232" t="s">
        <v>1771</v>
      </c>
      <c r="F45" s="226" t="s">
        <v>360</v>
      </c>
      <c r="G45" s="232" t="s">
        <v>1781</v>
      </c>
      <c r="H45" s="232" t="s">
        <v>1782</v>
      </c>
      <c r="I45" s="232" t="s">
        <v>1783</v>
      </c>
      <c r="J45" s="226"/>
      <c r="K45" s="228"/>
      <c r="L45" s="231" t="s">
        <v>50</v>
      </c>
      <c r="M45" s="231"/>
      <c r="N45" s="234" t="s">
        <v>50</v>
      </c>
      <c r="O45" s="234"/>
      <c r="P45" s="231"/>
      <c r="Q45" s="231"/>
      <c r="R45" s="206" t="s">
        <v>1801</v>
      </c>
      <c r="S45" s="207">
        <v>5000</v>
      </c>
      <c r="T45" s="206" t="s">
        <v>1807</v>
      </c>
    </row>
    <row r="46" spans="1:22">
      <c r="A46" s="13"/>
      <c r="S46" s="190">
        <f>SUM(S7:S45)</f>
        <v>80000</v>
      </c>
    </row>
    <row r="47" spans="1:22">
      <c r="A47" s="13"/>
      <c r="S47" s="190"/>
    </row>
    <row r="48" spans="1:22">
      <c r="A48" s="13"/>
      <c r="S48" s="190"/>
    </row>
    <row r="49" spans="1:19">
      <c r="A49" s="13"/>
      <c r="S49" s="190"/>
    </row>
    <row r="50" spans="1:19">
      <c r="A50" s="13"/>
    </row>
    <row r="51" spans="1:19">
      <c r="A51" s="13"/>
      <c r="F51" s="1" t="s">
        <v>1806</v>
      </c>
      <c r="G51" s="1">
        <v>16</v>
      </c>
    </row>
    <row r="52" spans="1:19">
      <c r="A52" s="13"/>
    </row>
    <row r="53" spans="1:19">
      <c r="A53" s="13"/>
    </row>
    <row r="54" spans="1:19">
      <c r="A54" s="13"/>
      <c r="E54" s="1" t="s">
        <v>1821</v>
      </c>
      <c r="G54" s="209">
        <f>SUM(A45*5000)</f>
        <v>175000</v>
      </c>
    </row>
    <row r="55" spans="1:19">
      <c r="A55" s="13"/>
      <c r="E55" s="1" t="s">
        <v>1822</v>
      </c>
      <c r="G55" s="209">
        <f>SUM(S46)</f>
        <v>80000</v>
      </c>
    </row>
    <row r="56" spans="1:19">
      <c r="A56" s="13"/>
      <c r="E56" s="1" t="s">
        <v>1749</v>
      </c>
      <c r="G56" s="209">
        <f>SUM(G54-G55)</f>
        <v>95000</v>
      </c>
    </row>
    <row r="57" spans="1:19">
      <c r="A57" s="13"/>
    </row>
    <row r="58" spans="1:19">
      <c r="A58" s="13"/>
    </row>
    <row r="59" spans="1:19">
      <c r="A59" s="13"/>
    </row>
    <row r="60" spans="1:19">
      <c r="A60" s="13"/>
    </row>
    <row r="61" spans="1:19">
      <c r="A61" s="13"/>
    </row>
    <row r="62" spans="1:19">
      <c r="A62" s="13"/>
    </row>
    <row r="63" spans="1:19">
      <c r="A63" s="13"/>
    </row>
    <row r="64" spans="1:19">
      <c r="A64" s="13"/>
    </row>
    <row r="65" spans="1:1">
      <c r="A65" s="13"/>
    </row>
    <row r="66" spans="1:1">
      <c r="A66" s="13"/>
    </row>
    <row r="67" spans="1:1">
      <c r="A67" s="13"/>
    </row>
    <row r="68" spans="1:1">
      <c r="A68" s="13"/>
    </row>
    <row r="69" spans="1:1">
      <c r="A69" s="13"/>
    </row>
    <row r="70" spans="1:1">
      <c r="A70" s="13"/>
    </row>
  </sheetData>
  <mergeCells count="15">
    <mergeCell ref="P5:P6"/>
    <mergeCell ref="Q5:Q6"/>
    <mergeCell ref="A1:Q1"/>
    <mergeCell ref="A2:Q2"/>
    <mergeCell ref="A3:Q3"/>
    <mergeCell ref="E5:E6"/>
    <mergeCell ref="A5:A6"/>
    <mergeCell ref="B5:D6"/>
    <mergeCell ref="F5:F6"/>
    <mergeCell ref="G5:G6"/>
    <mergeCell ref="H5:H6"/>
    <mergeCell ref="I5:I6"/>
    <mergeCell ref="J5:L5"/>
    <mergeCell ref="M5:N5"/>
    <mergeCell ref="O5:O6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0" orientation="landscape" verticalDpi="0" r:id="rId1"/>
  <headerFooter>
    <oddHeader>&amp;A</oddHeader>
    <oddFooter>หน้าที่ &amp;P จาก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W67"/>
  <sheetViews>
    <sheetView topLeftCell="A53" zoomScale="85" zoomScaleNormal="85" workbookViewId="0">
      <selection activeCell="C126" sqref="C126"/>
    </sheetView>
  </sheetViews>
  <sheetFormatPr defaultRowHeight="21.75"/>
  <cols>
    <col min="1" max="1" width="5.25" style="1" customWidth="1"/>
    <col min="2" max="2" width="6.125" style="1" customWidth="1"/>
    <col min="3" max="3" width="8.375" style="1" customWidth="1"/>
    <col min="4" max="4" width="10.875" style="1" customWidth="1"/>
    <col min="5" max="5" width="14.5" style="1" customWidth="1"/>
    <col min="6" max="6" width="7.125" style="1" customWidth="1"/>
    <col min="7" max="7" width="15.875" style="1" customWidth="1"/>
    <col min="8" max="8" width="23.375" style="1" customWidth="1"/>
    <col min="9" max="9" width="11.75" style="1" customWidth="1"/>
    <col min="10" max="10" width="11.5" style="1" customWidth="1"/>
    <col min="11" max="11" width="7.75" style="1" customWidth="1"/>
    <col min="12" max="12" width="20.5" style="1" customWidth="1"/>
    <col min="13" max="13" width="9.125" style="1" hidden="1" customWidth="1"/>
    <col min="14" max="14" width="9.75" style="1" hidden="1" customWidth="1"/>
    <col min="15" max="15" width="10" style="1" hidden="1" customWidth="1"/>
    <col min="16" max="16" width="8.5" style="1" hidden="1" customWidth="1"/>
    <col min="17" max="17" width="8.375" style="1" hidden="1" customWidth="1"/>
    <col min="18" max="18" width="15.375" style="1" customWidth="1"/>
    <col min="19" max="19" width="16.75" style="1" customWidth="1"/>
    <col min="20" max="20" width="9.75" style="1" customWidth="1"/>
    <col min="21" max="16384" width="9" style="1"/>
  </cols>
  <sheetData>
    <row r="1" spans="1:22" s="2" customFormat="1" ht="21">
      <c r="A1" s="551" t="s">
        <v>2444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</row>
    <row r="2" spans="1:22" s="2" customFormat="1" ht="21">
      <c r="A2" s="551" t="s">
        <v>2555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</row>
    <row r="3" spans="1:22" s="2" customFormat="1" ht="21">
      <c r="A3" s="551" t="s">
        <v>2556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1"/>
    </row>
    <row r="4" spans="1:22">
      <c r="L4" s="572" t="s">
        <v>2574</v>
      </c>
      <c r="M4" s="572"/>
      <c r="N4" s="572"/>
      <c r="O4" s="572"/>
      <c r="P4" s="572"/>
      <c r="Q4" s="572"/>
      <c r="R4" s="572"/>
      <c r="S4" s="572"/>
    </row>
    <row r="5" spans="1:22" s="37" customFormat="1" ht="20.25" customHeight="1">
      <c r="A5" s="552" t="s">
        <v>33</v>
      </c>
      <c r="B5" s="569" t="s">
        <v>34</v>
      </c>
      <c r="C5" s="562"/>
      <c r="D5" s="543"/>
      <c r="E5" s="540" t="s">
        <v>1558</v>
      </c>
      <c r="F5" s="540" t="s">
        <v>35</v>
      </c>
      <c r="G5" s="540" t="s">
        <v>36</v>
      </c>
      <c r="H5" s="540" t="s">
        <v>37</v>
      </c>
      <c r="I5" s="540" t="s">
        <v>123</v>
      </c>
      <c r="J5" s="540" t="s">
        <v>2441</v>
      </c>
      <c r="K5" s="540" t="s">
        <v>2442</v>
      </c>
      <c r="L5" s="540" t="s">
        <v>2557</v>
      </c>
      <c r="M5" s="537" t="s">
        <v>38</v>
      </c>
      <c r="N5" s="538"/>
      <c r="O5" s="539"/>
      <c r="P5" s="538" t="s">
        <v>42</v>
      </c>
      <c r="Q5" s="539"/>
      <c r="R5" s="568" t="s">
        <v>2443</v>
      </c>
      <c r="S5" s="568" t="s">
        <v>140</v>
      </c>
      <c r="T5" s="188" t="s">
        <v>1789</v>
      </c>
      <c r="U5" s="188" t="s">
        <v>1799</v>
      </c>
    </row>
    <row r="6" spans="1:22" s="37" customFormat="1" ht="30.75" customHeight="1">
      <c r="A6" s="553"/>
      <c r="B6" s="570"/>
      <c r="C6" s="563"/>
      <c r="D6" s="544"/>
      <c r="E6" s="541"/>
      <c r="F6" s="541"/>
      <c r="G6" s="541"/>
      <c r="H6" s="541"/>
      <c r="I6" s="541"/>
      <c r="J6" s="541"/>
      <c r="K6" s="541"/>
      <c r="L6" s="541"/>
      <c r="M6" s="17" t="s">
        <v>39</v>
      </c>
      <c r="N6" s="17" t="s">
        <v>40</v>
      </c>
      <c r="O6" s="48" t="s">
        <v>41</v>
      </c>
      <c r="P6" s="17" t="s">
        <v>43</v>
      </c>
      <c r="Q6" s="48" t="s">
        <v>44</v>
      </c>
      <c r="R6" s="568"/>
      <c r="S6" s="568"/>
    </row>
    <row r="7" spans="1:22" s="198" customFormat="1" ht="45" customHeight="1">
      <c r="A7" s="191">
        <v>1</v>
      </c>
      <c r="B7" s="192" t="s">
        <v>58</v>
      </c>
      <c r="C7" s="193" t="s">
        <v>62</v>
      </c>
      <c r="D7" s="194" t="s">
        <v>63</v>
      </c>
      <c r="E7" s="195" t="s">
        <v>184</v>
      </c>
      <c r="F7" s="191" t="s">
        <v>57</v>
      </c>
      <c r="G7" s="191" t="s">
        <v>61</v>
      </c>
      <c r="H7" s="196" t="s">
        <v>799</v>
      </c>
      <c r="I7" s="196" t="s">
        <v>800</v>
      </c>
      <c r="J7" s="196" t="s">
        <v>2572</v>
      </c>
      <c r="K7" s="196">
        <v>40</v>
      </c>
      <c r="L7" s="196"/>
      <c r="M7" s="197"/>
      <c r="N7" s="330"/>
      <c r="O7" s="197" t="s">
        <v>50</v>
      </c>
      <c r="P7" s="197" t="s">
        <v>50</v>
      </c>
      <c r="Q7" s="331"/>
      <c r="R7" s="330"/>
      <c r="S7" s="337"/>
      <c r="T7" s="198" t="s">
        <v>1801</v>
      </c>
      <c r="U7" s="199">
        <v>4000</v>
      </c>
    </row>
    <row r="8" spans="1:22" s="206" customFormat="1" ht="45.75" customHeight="1">
      <c r="A8" s="200">
        <v>2</v>
      </c>
      <c r="B8" s="201" t="s">
        <v>58</v>
      </c>
      <c r="C8" s="202" t="s">
        <v>64</v>
      </c>
      <c r="D8" s="203" t="s">
        <v>65</v>
      </c>
      <c r="E8" s="213" t="s">
        <v>184</v>
      </c>
      <c r="F8" s="200" t="s">
        <v>57</v>
      </c>
      <c r="G8" s="200" t="s">
        <v>61</v>
      </c>
      <c r="H8" s="225" t="s">
        <v>802</v>
      </c>
      <c r="I8" s="204" t="s">
        <v>801</v>
      </c>
      <c r="J8" s="204" t="s">
        <v>2572</v>
      </c>
      <c r="K8" s="204">
        <v>52</v>
      </c>
      <c r="L8" s="204"/>
      <c r="M8" s="211"/>
      <c r="N8" s="200"/>
      <c r="O8" s="211" t="s">
        <v>50</v>
      </c>
      <c r="P8" s="211" t="s">
        <v>50</v>
      </c>
      <c r="Q8" s="203"/>
      <c r="R8" s="200"/>
      <c r="S8" s="295"/>
      <c r="T8" s="206" t="s">
        <v>1801</v>
      </c>
      <c r="U8" s="207">
        <v>4000</v>
      </c>
    </row>
    <row r="9" spans="1:22" s="93" customFormat="1" ht="42.75" hidden="1" customHeight="1">
      <c r="A9" s="129"/>
      <c r="B9" s="145" t="s">
        <v>58</v>
      </c>
      <c r="C9" s="146" t="s">
        <v>70</v>
      </c>
      <c r="D9" s="147" t="s">
        <v>71</v>
      </c>
      <c r="E9" s="134" t="s">
        <v>184</v>
      </c>
      <c r="F9" s="129" t="s">
        <v>57</v>
      </c>
      <c r="G9" s="129" t="s">
        <v>72</v>
      </c>
      <c r="H9" s="149" t="s">
        <v>803</v>
      </c>
      <c r="I9" s="129" t="s">
        <v>804</v>
      </c>
      <c r="J9" s="129"/>
      <c r="K9" s="129"/>
      <c r="L9" s="129"/>
      <c r="M9" s="150"/>
      <c r="N9" s="97"/>
      <c r="O9" s="150" t="s">
        <v>50</v>
      </c>
      <c r="P9" s="150" t="s">
        <v>50</v>
      </c>
      <c r="Q9" s="98"/>
      <c r="R9" s="97"/>
      <c r="S9" s="97"/>
      <c r="U9" s="218"/>
      <c r="V9" s="93" t="s">
        <v>1735</v>
      </c>
    </row>
    <row r="10" spans="1:22" s="206" customFormat="1" ht="40.5" customHeight="1">
      <c r="A10" s="200">
        <v>3</v>
      </c>
      <c r="B10" s="201" t="s">
        <v>45</v>
      </c>
      <c r="C10" s="202" t="s">
        <v>73</v>
      </c>
      <c r="D10" s="203" t="s">
        <v>74</v>
      </c>
      <c r="E10" s="213" t="s">
        <v>184</v>
      </c>
      <c r="F10" s="200" t="s">
        <v>57</v>
      </c>
      <c r="G10" s="200" t="s">
        <v>805</v>
      </c>
      <c r="H10" s="204" t="s">
        <v>76</v>
      </c>
      <c r="I10" s="204" t="s">
        <v>2575</v>
      </c>
      <c r="J10" s="200" t="s">
        <v>2572</v>
      </c>
      <c r="K10" s="200">
        <v>40</v>
      </c>
      <c r="L10" s="200"/>
      <c r="M10" s="211"/>
      <c r="N10" s="200"/>
      <c r="O10" s="211" t="s">
        <v>50</v>
      </c>
      <c r="P10" s="211" t="s">
        <v>50</v>
      </c>
      <c r="Q10" s="203"/>
      <c r="R10" s="200"/>
      <c r="S10" s="200"/>
      <c r="T10" s="206" t="s">
        <v>1801</v>
      </c>
      <c r="U10" s="207">
        <v>4000</v>
      </c>
    </row>
    <row r="11" spans="1:22" s="111" customFormat="1" ht="43.5" hidden="1" customHeight="1">
      <c r="A11" s="129"/>
      <c r="B11" s="145" t="s">
        <v>54</v>
      </c>
      <c r="C11" s="146" t="s">
        <v>80</v>
      </c>
      <c r="D11" s="147" t="s">
        <v>81</v>
      </c>
      <c r="E11" s="134" t="s">
        <v>184</v>
      </c>
      <c r="F11" s="129" t="s">
        <v>57</v>
      </c>
      <c r="G11" s="129" t="s">
        <v>79</v>
      </c>
      <c r="H11" s="148" t="s">
        <v>806</v>
      </c>
      <c r="I11" s="129" t="s">
        <v>1253</v>
      </c>
      <c r="J11" s="129"/>
      <c r="K11" s="129"/>
      <c r="L11" s="129"/>
      <c r="M11" s="150"/>
      <c r="N11" s="129"/>
      <c r="O11" s="150" t="s">
        <v>50</v>
      </c>
      <c r="P11" s="150" t="s">
        <v>50</v>
      </c>
      <c r="Q11" s="147"/>
      <c r="R11" s="129"/>
      <c r="S11" s="150" t="s">
        <v>2559</v>
      </c>
      <c r="U11" s="222"/>
      <c r="V11" s="111" t="s">
        <v>2453</v>
      </c>
    </row>
    <row r="12" spans="1:22" s="111" customFormat="1" ht="41.25" hidden="1" customHeight="1">
      <c r="A12" s="129"/>
      <c r="B12" s="145" t="s">
        <v>58</v>
      </c>
      <c r="C12" s="146" t="s">
        <v>82</v>
      </c>
      <c r="D12" s="147" t="s">
        <v>83</v>
      </c>
      <c r="E12" s="134" t="s">
        <v>184</v>
      </c>
      <c r="F12" s="129" t="s">
        <v>57</v>
      </c>
      <c r="G12" s="129" t="s">
        <v>79</v>
      </c>
      <c r="H12" s="148" t="s">
        <v>84</v>
      </c>
      <c r="I12" s="129" t="s">
        <v>807</v>
      </c>
      <c r="J12" s="129"/>
      <c r="K12" s="129"/>
      <c r="L12" s="129"/>
      <c r="M12" s="129"/>
      <c r="N12" s="150"/>
      <c r="O12" s="150" t="s">
        <v>50</v>
      </c>
      <c r="P12" s="150" t="s">
        <v>50</v>
      </c>
      <c r="Q12" s="147"/>
      <c r="R12" s="129"/>
      <c r="S12" s="150" t="s">
        <v>2559</v>
      </c>
      <c r="U12" s="222"/>
      <c r="V12" s="111" t="s">
        <v>2453</v>
      </c>
    </row>
    <row r="13" spans="1:22" s="206" customFormat="1" ht="43.5">
      <c r="A13" s="200">
        <v>4</v>
      </c>
      <c r="B13" s="201" t="s">
        <v>58</v>
      </c>
      <c r="C13" s="202" t="s">
        <v>85</v>
      </c>
      <c r="D13" s="203" t="s">
        <v>86</v>
      </c>
      <c r="E13" s="213" t="s">
        <v>184</v>
      </c>
      <c r="F13" s="200" t="s">
        <v>57</v>
      </c>
      <c r="G13" s="200" t="s">
        <v>87</v>
      </c>
      <c r="H13" s="204" t="s">
        <v>808</v>
      </c>
      <c r="I13" s="200" t="s">
        <v>809</v>
      </c>
      <c r="J13" s="200" t="s">
        <v>2572</v>
      </c>
      <c r="K13" s="200"/>
      <c r="L13" s="200"/>
      <c r="M13" s="200"/>
      <c r="N13" s="211"/>
      <c r="O13" s="211" t="s">
        <v>50</v>
      </c>
      <c r="P13" s="211" t="s">
        <v>50</v>
      </c>
      <c r="Q13" s="203"/>
      <c r="R13" s="200"/>
      <c r="S13" s="200"/>
      <c r="T13" s="206" t="s">
        <v>1801</v>
      </c>
      <c r="U13" s="207">
        <v>4000</v>
      </c>
    </row>
    <row r="14" spans="1:22" s="164" customFormat="1" ht="43.5" hidden="1">
      <c r="A14" s="156"/>
      <c r="B14" s="208" t="s">
        <v>58</v>
      </c>
      <c r="C14" s="157" t="s">
        <v>88</v>
      </c>
      <c r="D14" s="158" t="s">
        <v>89</v>
      </c>
      <c r="E14" s="261" t="s">
        <v>184</v>
      </c>
      <c r="F14" s="156" t="s">
        <v>57</v>
      </c>
      <c r="G14" s="156" t="s">
        <v>87</v>
      </c>
      <c r="H14" s="159" t="s">
        <v>90</v>
      </c>
      <c r="I14" s="156" t="s">
        <v>1809</v>
      </c>
      <c r="J14" s="156"/>
      <c r="K14" s="156"/>
      <c r="L14" s="156"/>
      <c r="M14" s="156"/>
      <c r="N14" s="160"/>
      <c r="O14" s="160" t="s">
        <v>50</v>
      </c>
      <c r="P14" s="160" t="s">
        <v>50</v>
      </c>
      <c r="Q14" s="158"/>
      <c r="R14" s="156"/>
      <c r="S14" s="156"/>
      <c r="U14" s="217"/>
      <c r="V14" s="164" t="s">
        <v>1811</v>
      </c>
    </row>
    <row r="15" spans="1:22" s="206" customFormat="1" ht="43.5">
      <c r="A15" s="200">
        <v>5</v>
      </c>
      <c r="B15" s="201" t="s">
        <v>45</v>
      </c>
      <c r="C15" s="202" t="s">
        <v>91</v>
      </c>
      <c r="D15" s="203" t="s">
        <v>92</v>
      </c>
      <c r="E15" s="213" t="s">
        <v>184</v>
      </c>
      <c r="F15" s="200" t="s">
        <v>57</v>
      </c>
      <c r="G15" s="200" t="s">
        <v>93</v>
      </c>
      <c r="H15" s="204" t="s">
        <v>810</v>
      </c>
      <c r="I15" s="200" t="s">
        <v>811</v>
      </c>
      <c r="J15" s="200" t="s">
        <v>2572</v>
      </c>
      <c r="K15" s="200"/>
      <c r="L15" s="200"/>
      <c r="M15" s="200"/>
      <c r="N15" s="211"/>
      <c r="O15" s="211" t="s">
        <v>50</v>
      </c>
      <c r="P15" s="211" t="s">
        <v>50</v>
      </c>
      <c r="Q15" s="203"/>
      <c r="R15" s="200"/>
      <c r="S15" s="200"/>
      <c r="T15" s="206" t="s">
        <v>1801</v>
      </c>
      <c r="U15" s="207">
        <v>4000</v>
      </c>
    </row>
    <row r="16" spans="1:22" s="198" customFormat="1" ht="43.5">
      <c r="A16" s="200">
        <v>6</v>
      </c>
      <c r="B16" s="201" t="s">
        <v>58</v>
      </c>
      <c r="C16" s="202" t="s">
        <v>94</v>
      </c>
      <c r="D16" s="203" t="s">
        <v>95</v>
      </c>
      <c r="E16" s="213" t="s">
        <v>184</v>
      </c>
      <c r="F16" s="200" t="s">
        <v>57</v>
      </c>
      <c r="G16" s="200" t="s">
        <v>93</v>
      </c>
      <c r="H16" s="204" t="s">
        <v>812</v>
      </c>
      <c r="I16" s="200" t="s">
        <v>813</v>
      </c>
      <c r="J16" s="200" t="s">
        <v>2572</v>
      </c>
      <c r="K16" s="200"/>
      <c r="L16" s="200"/>
      <c r="M16" s="200"/>
      <c r="N16" s="211"/>
      <c r="O16" s="211" t="s">
        <v>50</v>
      </c>
      <c r="P16" s="211" t="s">
        <v>50</v>
      </c>
      <c r="Q16" s="215"/>
      <c r="R16" s="214"/>
      <c r="S16" s="214"/>
      <c r="T16" s="198" t="s">
        <v>1801</v>
      </c>
      <c r="U16" s="199">
        <v>4000</v>
      </c>
    </row>
    <row r="17" spans="1:22" s="198" customFormat="1" ht="43.5">
      <c r="A17" s="200">
        <v>7</v>
      </c>
      <c r="B17" s="201" t="s">
        <v>58</v>
      </c>
      <c r="C17" s="202" t="s">
        <v>96</v>
      </c>
      <c r="D17" s="203" t="s">
        <v>97</v>
      </c>
      <c r="E17" s="213" t="s">
        <v>184</v>
      </c>
      <c r="F17" s="200" t="s">
        <v>57</v>
      </c>
      <c r="G17" s="200" t="s">
        <v>98</v>
      </c>
      <c r="H17" s="204" t="s">
        <v>814</v>
      </c>
      <c r="I17" s="200" t="s">
        <v>815</v>
      </c>
      <c r="J17" s="200" t="s">
        <v>2572</v>
      </c>
      <c r="K17" s="200"/>
      <c r="L17" s="200"/>
      <c r="M17" s="214"/>
      <c r="N17" s="211"/>
      <c r="O17" s="211" t="s">
        <v>50</v>
      </c>
      <c r="P17" s="211" t="s">
        <v>50</v>
      </c>
      <c r="Q17" s="215"/>
      <c r="R17" s="214"/>
      <c r="S17" s="214"/>
      <c r="T17" s="198" t="s">
        <v>1801</v>
      </c>
      <c r="U17" s="199">
        <v>4000</v>
      </c>
    </row>
    <row r="18" spans="1:22" s="93" customFormat="1" ht="43.5" hidden="1">
      <c r="A18" s="129"/>
      <c r="B18" s="145" t="s">
        <v>58</v>
      </c>
      <c r="C18" s="146" t="s">
        <v>106</v>
      </c>
      <c r="D18" s="147" t="s">
        <v>107</v>
      </c>
      <c r="E18" s="134" t="s">
        <v>184</v>
      </c>
      <c r="F18" s="129" t="s">
        <v>57</v>
      </c>
      <c r="G18" s="129" t="s">
        <v>104</v>
      </c>
      <c r="H18" s="148" t="s">
        <v>105</v>
      </c>
      <c r="I18" s="148"/>
      <c r="J18" s="148"/>
      <c r="K18" s="148"/>
      <c r="L18" s="148"/>
      <c r="M18" s="97"/>
      <c r="N18" s="150"/>
      <c r="O18" s="150" t="s">
        <v>50</v>
      </c>
      <c r="P18" s="150" t="s">
        <v>50</v>
      </c>
      <c r="Q18" s="98"/>
      <c r="R18" s="97"/>
      <c r="S18" s="97"/>
      <c r="U18" s="218"/>
      <c r="V18" s="93" t="s">
        <v>2527</v>
      </c>
    </row>
    <row r="19" spans="1:22" s="198" customFormat="1" ht="43.5">
      <c r="A19" s="200">
        <v>8</v>
      </c>
      <c r="B19" s="201" t="s">
        <v>58</v>
      </c>
      <c r="C19" s="202" t="s">
        <v>108</v>
      </c>
      <c r="D19" s="203" t="s">
        <v>109</v>
      </c>
      <c r="E19" s="213" t="s">
        <v>184</v>
      </c>
      <c r="F19" s="200" t="s">
        <v>57</v>
      </c>
      <c r="G19" s="200" t="s">
        <v>104</v>
      </c>
      <c r="H19" s="204" t="s">
        <v>105</v>
      </c>
      <c r="I19" s="204" t="s">
        <v>818</v>
      </c>
      <c r="J19" s="204" t="s">
        <v>2572</v>
      </c>
      <c r="K19" s="204"/>
      <c r="L19" s="204"/>
      <c r="M19" s="214"/>
      <c r="N19" s="211"/>
      <c r="O19" s="211" t="s">
        <v>50</v>
      </c>
      <c r="P19" s="211" t="s">
        <v>50</v>
      </c>
      <c r="Q19" s="215"/>
      <c r="R19" s="214"/>
      <c r="S19" s="334"/>
      <c r="T19" s="198" t="s">
        <v>1803</v>
      </c>
      <c r="U19" s="199">
        <v>4000</v>
      </c>
    </row>
    <row r="20" spans="1:22" s="93" customFormat="1" ht="44.25" hidden="1" customHeight="1">
      <c r="A20" s="129"/>
      <c r="B20" s="145" t="s">
        <v>58</v>
      </c>
      <c r="C20" s="146" t="s">
        <v>110</v>
      </c>
      <c r="D20" s="147" t="s">
        <v>111</v>
      </c>
      <c r="E20" s="134" t="s">
        <v>184</v>
      </c>
      <c r="F20" s="129" t="s">
        <v>57</v>
      </c>
      <c r="G20" s="129" t="s">
        <v>104</v>
      </c>
      <c r="H20" s="148" t="s">
        <v>819</v>
      </c>
      <c r="I20" s="148" t="s">
        <v>820</v>
      </c>
      <c r="J20" s="148"/>
      <c r="K20" s="148"/>
      <c r="L20" s="148"/>
      <c r="M20" s="129"/>
      <c r="N20" s="150"/>
      <c r="O20" s="150" t="s">
        <v>50</v>
      </c>
      <c r="P20" s="150" t="s">
        <v>50</v>
      </c>
      <c r="Q20" s="98"/>
      <c r="R20" s="97"/>
      <c r="S20" s="97"/>
      <c r="U20" s="218"/>
      <c r="V20" s="93" t="s">
        <v>1735</v>
      </c>
    </row>
    <row r="21" spans="1:22" ht="43.5">
      <c r="A21" s="21">
        <v>9</v>
      </c>
      <c r="B21" s="55" t="s">
        <v>45</v>
      </c>
      <c r="C21" s="56" t="s">
        <v>821</v>
      </c>
      <c r="D21" s="57" t="s">
        <v>822</v>
      </c>
      <c r="E21" s="26" t="s">
        <v>184</v>
      </c>
      <c r="F21" s="21" t="s">
        <v>57</v>
      </c>
      <c r="G21" s="21" t="s">
        <v>823</v>
      </c>
      <c r="H21" s="60" t="s">
        <v>824</v>
      </c>
      <c r="I21" s="60"/>
      <c r="J21" s="60"/>
      <c r="K21" s="60"/>
      <c r="L21" s="60"/>
      <c r="M21" s="21"/>
      <c r="N21" s="59"/>
      <c r="O21" s="59" t="s">
        <v>50</v>
      </c>
      <c r="P21" s="59" t="s">
        <v>50</v>
      </c>
      <c r="Q21" s="7"/>
      <c r="R21" s="6"/>
      <c r="S21" s="338" t="s">
        <v>2559</v>
      </c>
      <c r="U21" s="209"/>
    </row>
    <row r="22" spans="1:22" s="198" customFormat="1" ht="43.5">
      <c r="A22" s="200">
        <v>10</v>
      </c>
      <c r="B22" s="201" t="s">
        <v>54</v>
      </c>
      <c r="C22" s="202" t="s">
        <v>825</v>
      </c>
      <c r="D22" s="203" t="s">
        <v>580</v>
      </c>
      <c r="E22" s="213" t="s">
        <v>184</v>
      </c>
      <c r="F22" s="200" t="s">
        <v>57</v>
      </c>
      <c r="G22" s="200" t="s">
        <v>823</v>
      </c>
      <c r="H22" s="204" t="s">
        <v>827</v>
      </c>
      <c r="I22" s="200" t="s">
        <v>2578</v>
      </c>
      <c r="J22" s="200" t="s">
        <v>2572</v>
      </c>
      <c r="K22" s="200"/>
      <c r="L22" s="200"/>
      <c r="M22" s="214"/>
      <c r="N22" s="211"/>
      <c r="O22" s="211" t="s">
        <v>50</v>
      </c>
      <c r="P22" s="211" t="s">
        <v>50</v>
      </c>
      <c r="Q22" s="215"/>
      <c r="R22" s="214"/>
      <c r="S22" s="214"/>
      <c r="T22" s="198" t="s">
        <v>1801</v>
      </c>
      <c r="U22" s="199">
        <v>4000</v>
      </c>
    </row>
    <row r="23" spans="1:22" s="198" customFormat="1" ht="43.5">
      <c r="A23" s="200">
        <v>11</v>
      </c>
      <c r="B23" s="201" t="s">
        <v>45</v>
      </c>
      <c r="C23" s="202" t="s">
        <v>828</v>
      </c>
      <c r="D23" s="203" t="s">
        <v>255</v>
      </c>
      <c r="E23" s="213" t="s">
        <v>184</v>
      </c>
      <c r="F23" s="200" t="s">
        <v>57</v>
      </c>
      <c r="G23" s="200" t="s">
        <v>823</v>
      </c>
      <c r="H23" s="204" t="s">
        <v>827</v>
      </c>
      <c r="I23" s="200"/>
      <c r="J23" s="200" t="s">
        <v>2579</v>
      </c>
      <c r="K23" s="200"/>
      <c r="L23" s="200"/>
      <c r="M23" s="214"/>
      <c r="N23" s="211"/>
      <c r="O23" s="211" t="s">
        <v>50</v>
      </c>
      <c r="P23" s="211" t="s">
        <v>50</v>
      </c>
      <c r="Q23" s="215"/>
      <c r="R23" s="214"/>
      <c r="S23" s="214"/>
      <c r="T23" s="198" t="s">
        <v>1801</v>
      </c>
      <c r="U23" s="199">
        <v>4000</v>
      </c>
    </row>
    <row r="24" spans="1:22" ht="42" customHeight="1">
      <c r="A24" s="21">
        <v>12</v>
      </c>
      <c r="B24" s="55" t="s">
        <v>58</v>
      </c>
      <c r="C24" s="56" t="s">
        <v>829</v>
      </c>
      <c r="D24" s="57" t="s">
        <v>771</v>
      </c>
      <c r="E24" s="26" t="s">
        <v>184</v>
      </c>
      <c r="F24" s="21" t="s">
        <v>57</v>
      </c>
      <c r="G24" s="21" t="s">
        <v>823</v>
      </c>
      <c r="H24" s="21" t="s">
        <v>830</v>
      </c>
      <c r="I24" s="21"/>
      <c r="J24" s="21"/>
      <c r="K24" s="21"/>
      <c r="L24" s="21"/>
      <c r="M24" s="6"/>
      <c r="N24" s="59"/>
      <c r="O24" s="59" t="s">
        <v>50</v>
      </c>
      <c r="P24" s="59" t="s">
        <v>50</v>
      </c>
      <c r="Q24" s="7"/>
      <c r="R24" s="6"/>
      <c r="S24" s="338" t="s">
        <v>2559</v>
      </c>
      <c r="U24" s="209"/>
    </row>
    <row r="25" spans="1:22" s="198" customFormat="1" ht="43.5">
      <c r="A25" s="200">
        <v>13</v>
      </c>
      <c r="B25" s="201" t="s">
        <v>58</v>
      </c>
      <c r="C25" s="202" t="s">
        <v>831</v>
      </c>
      <c r="D25" s="203" t="s">
        <v>832</v>
      </c>
      <c r="E25" s="213" t="s">
        <v>184</v>
      </c>
      <c r="F25" s="200" t="s">
        <v>57</v>
      </c>
      <c r="G25" s="200" t="s">
        <v>833</v>
      </c>
      <c r="H25" s="204" t="s">
        <v>834</v>
      </c>
      <c r="I25" s="200" t="s">
        <v>835</v>
      </c>
      <c r="J25" s="200" t="s">
        <v>2572</v>
      </c>
      <c r="K25" s="200"/>
      <c r="L25" s="200"/>
      <c r="M25" s="214"/>
      <c r="N25" s="211"/>
      <c r="O25" s="211" t="s">
        <v>50</v>
      </c>
      <c r="P25" s="211" t="s">
        <v>50</v>
      </c>
      <c r="Q25" s="215"/>
      <c r="R25" s="214"/>
      <c r="S25" s="344"/>
      <c r="T25" s="198" t="s">
        <v>1801</v>
      </c>
      <c r="U25" s="199">
        <v>4000</v>
      </c>
      <c r="V25" s="198" t="s">
        <v>2563</v>
      </c>
    </row>
    <row r="26" spans="1:22" s="198" customFormat="1" ht="43.5">
      <c r="A26" s="200">
        <v>14</v>
      </c>
      <c r="B26" s="201" t="s">
        <v>58</v>
      </c>
      <c r="C26" s="202" t="s">
        <v>836</v>
      </c>
      <c r="D26" s="203" t="s">
        <v>837</v>
      </c>
      <c r="E26" s="213" t="s">
        <v>184</v>
      </c>
      <c r="F26" s="200" t="s">
        <v>57</v>
      </c>
      <c r="G26" s="200" t="s">
        <v>838</v>
      </c>
      <c r="H26" s="204" t="s">
        <v>839</v>
      </c>
      <c r="I26" s="200" t="s">
        <v>840</v>
      </c>
      <c r="J26" s="200" t="s">
        <v>2572</v>
      </c>
      <c r="K26" s="200"/>
      <c r="L26" s="200"/>
      <c r="M26" s="214"/>
      <c r="N26" s="211"/>
      <c r="O26" s="211" t="s">
        <v>50</v>
      </c>
      <c r="P26" s="211" t="s">
        <v>50</v>
      </c>
      <c r="Q26" s="215"/>
      <c r="R26" s="214"/>
      <c r="S26" s="344"/>
      <c r="T26" s="198" t="s">
        <v>1801</v>
      </c>
      <c r="U26" s="199">
        <v>4000</v>
      </c>
    </row>
    <row r="27" spans="1:22" s="93" customFormat="1" ht="65.25" hidden="1">
      <c r="A27" s="129"/>
      <c r="B27" s="145" t="s">
        <v>45</v>
      </c>
      <c r="C27" s="146" t="s">
        <v>841</v>
      </c>
      <c r="D27" s="147" t="s">
        <v>842</v>
      </c>
      <c r="E27" s="134" t="s">
        <v>184</v>
      </c>
      <c r="F27" s="129" t="s">
        <v>57</v>
      </c>
      <c r="G27" s="129" t="s">
        <v>838</v>
      </c>
      <c r="H27" s="148" t="s">
        <v>843</v>
      </c>
      <c r="I27" s="129" t="s">
        <v>844</v>
      </c>
      <c r="J27" s="129"/>
      <c r="K27" s="129"/>
      <c r="L27" s="129"/>
      <c r="M27" s="97"/>
      <c r="N27" s="150"/>
      <c r="O27" s="150" t="s">
        <v>50</v>
      </c>
      <c r="P27" s="150" t="s">
        <v>50</v>
      </c>
      <c r="Q27" s="98"/>
      <c r="R27" s="97"/>
      <c r="S27" s="97"/>
      <c r="U27" s="218"/>
      <c r="V27" s="93" t="s">
        <v>1817</v>
      </c>
    </row>
    <row r="28" spans="1:22" s="111" customFormat="1" ht="43.5" hidden="1">
      <c r="A28" s="129"/>
      <c r="B28" s="145" t="s">
        <v>45</v>
      </c>
      <c r="C28" s="146" t="s">
        <v>845</v>
      </c>
      <c r="D28" s="147" t="s">
        <v>846</v>
      </c>
      <c r="E28" s="134" t="s">
        <v>184</v>
      </c>
      <c r="F28" s="129" t="s">
        <v>57</v>
      </c>
      <c r="G28" s="129" t="s">
        <v>847</v>
      </c>
      <c r="H28" s="148" t="s">
        <v>848</v>
      </c>
      <c r="I28" s="129" t="s">
        <v>849</v>
      </c>
      <c r="J28" s="129"/>
      <c r="K28" s="129"/>
      <c r="L28" s="129"/>
      <c r="M28" s="129"/>
      <c r="N28" s="150"/>
      <c r="O28" s="150" t="s">
        <v>50</v>
      </c>
      <c r="P28" s="150" t="s">
        <v>50</v>
      </c>
      <c r="Q28" s="147"/>
      <c r="R28" s="129"/>
      <c r="S28" s="129"/>
      <c r="U28" s="222"/>
      <c r="V28" s="111" t="s">
        <v>1817</v>
      </c>
    </row>
    <row r="29" spans="1:22" s="111" customFormat="1" ht="43.5" hidden="1">
      <c r="A29" s="129"/>
      <c r="B29" s="145" t="s">
        <v>58</v>
      </c>
      <c r="C29" s="146" t="s">
        <v>850</v>
      </c>
      <c r="D29" s="147" t="s">
        <v>851</v>
      </c>
      <c r="E29" s="134" t="s">
        <v>184</v>
      </c>
      <c r="F29" s="129" t="s">
        <v>57</v>
      </c>
      <c r="G29" s="129" t="s">
        <v>847</v>
      </c>
      <c r="H29" s="148" t="s">
        <v>852</v>
      </c>
      <c r="I29" s="129" t="s">
        <v>853</v>
      </c>
      <c r="J29" s="129"/>
      <c r="K29" s="129"/>
      <c r="L29" s="129"/>
      <c r="M29" s="129"/>
      <c r="N29" s="150"/>
      <c r="O29" s="150" t="s">
        <v>50</v>
      </c>
      <c r="P29" s="150" t="s">
        <v>50</v>
      </c>
      <c r="Q29" s="147"/>
      <c r="R29" s="129"/>
      <c r="S29" s="129"/>
      <c r="U29" s="222"/>
      <c r="V29" s="111" t="s">
        <v>1817</v>
      </c>
    </row>
    <row r="30" spans="1:22" s="111" customFormat="1" ht="65.25" hidden="1">
      <c r="A30" s="129"/>
      <c r="B30" s="145" t="s">
        <v>58</v>
      </c>
      <c r="C30" s="146" t="s">
        <v>854</v>
      </c>
      <c r="D30" s="147" t="s">
        <v>855</v>
      </c>
      <c r="E30" s="134" t="s">
        <v>184</v>
      </c>
      <c r="F30" s="129" t="s">
        <v>57</v>
      </c>
      <c r="G30" s="129" t="s">
        <v>847</v>
      </c>
      <c r="H30" s="148" t="s">
        <v>856</v>
      </c>
      <c r="I30" s="129" t="s">
        <v>857</v>
      </c>
      <c r="J30" s="129"/>
      <c r="K30" s="129"/>
      <c r="L30" s="129"/>
      <c r="M30" s="129"/>
      <c r="N30" s="150"/>
      <c r="O30" s="150" t="s">
        <v>50</v>
      </c>
      <c r="P30" s="150" t="s">
        <v>50</v>
      </c>
      <c r="Q30" s="147"/>
      <c r="R30" s="129"/>
      <c r="S30" s="129"/>
      <c r="U30" s="222"/>
      <c r="V30" s="111" t="s">
        <v>1817</v>
      </c>
    </row>
    <row r="31" spans="1:22" s="111" customFormat="1" ht="43.5" hidden="1">
      <c r="A31" s="129"/>
      <c r="B31" s="145" t="s">
        <v>54</v>
      </c>
      <c r="C31" s="146" t="s">
        <v>858</v>
      </c>
      <c r="D31" s="147" t="s">
        <v>859</v>
      </c>
      <c r="E31" s="134" t="s">
        <v>184</v>
      </c>
      <c r="F31" s="129" t="s">
        <v>57</v>
      </c>
      <c r="G31" s="129" t="s">
        <v>847</v>
      </c>
      <c r="H31" s="148" t="s">
        <v>860</v>
      </c>
      <c r="I31" s="129" t="s">
        <v>861</v>
      </c>
      <c r="J31" s="129"/>
      <c r="K31" s="129"/>
      <c r="L31" s="129"/>
      <c r="M31" s="129"/>
      <c r="N31" s="150"/>
      <c r="O31" s="150" t="s">
        <v>50</v>
      </c>
      <c r="P31" s="150" t="s">
        <v>50</v>
      </c>
      <c r="Q31" s="147"/>
      <c r="R31" s="129"/>
      <c r="S31" s="129"/>
      <c r="U31" s="222"/>
      <c r="V31" s="111" t="s">
        <v>1817</v>
      </c>
    </row>
    <row r="32" spans="1:22" s="198" customFormat="1" ht="43.5">
      <c r="A32" s="200">
        <v>15</v>
      </c>
      <c r="B32" s="201" t="s">
        <v>54</v>
      </c>
      <c r="C32" s="202" t="s">
        <v>862</v>
      </c>
      <c r="D32" s="203" t="s">
        <v>863</v>
      </c>
      <c r="E32" s="213" t="s">
        <v>184</v>
      </c>
      <c r="F32" s="200" t="s">
        <v>57</v>
      </c>
      <c r="G32" s="204" t="s">
        <v>864</v>
      </c>
      <c r="H32" s="204" t="s">
        <v>865</v>
      </c>
      <c r="I32" s="200" t="s">
        <v>866</v>
      </c>
      <c r="J32" s="200" t="s">
        <v>2572</v>
      </c>
      <c r="K32" s="200"/>
      <c r="L32" s="200"/>
      <c r="M32" s="214"/>
      <c r="N32" s="211"/>
      <c r="O32" s="211" t="s">
        <v>50</v>
      </c>
      <c r="P32" s="211" t="s">
        <v>50</v>
      </c>
      <c r="Q32" s="215"/>
      <c r="R32" s="214"/>
      <c r="S32" s="214"/>
      <c r="T32" s="198" t="s">
        <v>1801</v>
      </c>
      <c r="U32" s="199">
        <v>4000</v>
      </c>
    </row>
    <row r="33" spans="1:23" s="198" customFormat="1" ht="43.5">
      <c r="A33" s="200">
        <v>16</v>
      </c>
      <c r="B33" s="201" t="s">
        <v>58</v>
      </c>
      <c r="C33" s="202" t="s">
        <v>867</v>
      </c>
      <c r="D33" s="203" t="s">
        <v>868</v>
      </c>
      <c r="E33" s="213" t="s">
        <v>184</v>
      </c>
      <c r="F33" s="200" t="s">
        <v>57</v>
      </c>
      <c r="G33" s="204" t="s">
        <v>864</v>
      </c>
      <c r="H33" s="204" t="s">
        <v>869</v>
      </c>
      <c r="I33" s="200" t="s">
        <v>870</v>
      </c>
      <c r="J33" s="200" t="s">
        <v>2572</v>
      </c>
      <c r="K33" s="200"/>
      <c r="L33" s="200"/>
      <c r="M33" s="200"/>
      <c r="N33" s="211"/>
      <c r="O33" s="211" t="s">
        <v>50</v>
      </c>
      <c r="P33" s="211" t="s">
        <v>50</v>
      </c>
      <c r="Q33" s="215"/>
      <c r="R33" s="214"/>
      <c r="S33" s="214"/>
      <c r="T33" s="198" t="s">
        <v>1801</v>
      </c>
      <c r="U33" s="199">
        <v>4000</v>
      </c>
    </row>
    <row r="34" spans="1:23" s="198" customFormat="1" ht="43.5">
      <c r="A34" s="200">
        <v>17</v>
      </c>
      <c r="B34" s="201" t="s">
        <v>54</v>
      </c>
      <c r="C34" s="202" t="s">
        <v>871</v>
      </c>
      <c r="D34" s="203" t="s">
        <v>872</v>
      </c>
      <c r="E34" s="213" t="s">
        <v>184</v>
      </c>
      <c r="F34" s="200" t="s">
        <v>57</v>
      </c>
      <c r="G34" s="204" t="s">
        <v>864</v>
      </c>
      <c r="H34" s="204" t="s">
        <v>873</v>
      </c>
      <c r="I34" s="204"/>
      <c r="J34" s="204" t="s">
        <v>2572</v>
      </c>
      <c r="K34" s="204"/>
      <c r="L34" s="204"/>
      <c r="M34" s="200"/>
      <c r="N34" s="211"/>
      <c r="O34" s="211" t="s">
        <v>50</v>
      </c>
      <c r="P34" s="211" t="s">
        <v>50</v>
      </c>
      <c r="Q34" s="215"/>
      <c r="R34" s="214"/>
      <c r="S34" s="357"/>
      <c r="T34" s="198" t="s">
        <v>1801</v>
      </c>
      <c r="U34" s="199">
        <v>4000</v>
      </c>
    </row>
    <row r="35" spans="1:23" ht="43.5">
      <c r="A35" s="21">
        <v>18</v>
      </c>
      <c r="B35" s="55" t="s">
        <v>54</v>
      </c>
      <c r="C35" s="56" t="s">
        <v>125</v>
      </c>
      <c r="D35" s="57" t="s">
        <v>297</v>
      </c>
      <c r="E35" s="26" t="s">
        <v>184</v>
      </c>
      <c r="F35" s="21" t="s">
        <v>57</v>
      </c>
      <c r="G35" s="21" t="s">
        <v>874</v>
      </c>
      <c r="H35" s="60" t="s">
        <v>875</v>
      </c>
      <c r="I35" s="21" t="s">
        <v>2525</v>
      </c>
      <c r="J35" s="21"/>
      <c r="K35" s="21"/>
      <c r="L35" s="21"/>
      <c r="M35" s="21"/>
      <c r="N35" s="59"/>
      <c r="O35" s="59" t="s">
        <v>50</v>
      </c>
      <c r="P35" s="59" t="s">
        <v>50</v>
      </c>
      <c r="Q35" s="7"/>
      <c r="R35" s="6"/>
      <c r="S35" s="338" t="s">
        <v>2559</v>
      </c>
      <c r="U35" s="209"/>
      <c r="V35" s="1" t="s">
        <v>2533</v>
      </c>
    </row>
    <row r="36" spans="1:23" ht="43.5">
      <c r="A36" s="21">
        <v>19</v>
      </c>
      <c r="B36" s="55" t="s">
        <v>54</v>
      </c>
      <c r="C36" s="56" t="s">
        <v>876</v>
      </c>
      <c r="D36" s="57" t="s">
        <v>877</v>
      </c>
      <c r="E36" s="26" t="s">
        <v>184</v>
      </c>
      <c r="F36" s="21" t="s">
        <v>57</v>
      </c>
      <c r="G36" s="21" t="s">
        <v>874</v>
      </c>
      <c r="H36" s="60" t="s">
        <v>878</v>
      </c>
      <c r="I36" s="21"/>
      <c r="J36" s="21"/>
      <c r="K36" s="21"/>
      <c r="L36" s="21"/>
      <c r="M36" s="21"/>
      <c r="N36" s="59"/>
      <c r="O36" s="59" t="s">
        <v>50</v>
      </c>
      <c r="P36" s="59" t="s">
        <v>50</v>
      </c>
      <c r="Q36" s="7"/>
      <c r="R36" s="6"/>
      <c r="S36" s="338" t="s">
        <v>2559</v>
      </c>
      <c r="U36" s="209"/>
    </row>
    <row r="37" spans="1:23" ht="43.5">
      <c r="A37" s="21">
        <v>20</v>
      </c>
      <c r="B37" s="55" t="s">
        <v>45</v>
      </c>
      <c r="C37" s="56" t="s">
        <v>879</v>
      </c>
      <c r="D37" s="57" t="s">
        <v>880</v>
      </c>
      <c r="E37" s="26" t="s">
        <v>184</v>
      </c>
      <c r="F37" s="21" t="s">
        <v>57</v>
      </c>
      <c r="G37" s="21" t="s">
        <v>874</v>
      </c>
      <c r="H37" s="60" t="s">
        <v>881</v>
      </c>
      <c r="I37" s="21" t="s">
        <v>882</v>
      </c>
      <c r="J37" s="21"/>
      <c r="K37" s="21"/>
      <c r="L37" s="21"/>
      <c r="M37" s="6"/>
      <c r="N37" s="59"/>
      <c r="O37" s="59" t="s">
        <v>50</v>
      </c>
      <c r="P37" s="59" t="s">
        <v>50</v>
      </c>
      <c r="Q37" s="7"/>
      <c r="R37" s="6"/>
      <c r="S37" s="338" t="s">
        <v>2559</v>
      </c>
      <c r="U37" s="209"/>
      <c r="V37" s="1" t="s">
        <v>2526</v>
      </c>
    </row>
    <row r="38" spans="1:23" s="93" customFormat="1" ht="43.5" hidden="1">
      <c r="A38" s="129"/>
      <c r="B38" s="145" t="s">
        <v>58</v>
      </c>
      <c r="C38" s="146" t="s">
        <v>883</v>
      </c>
      <c r="D38" s="147" t="s">
        <v>884</v>
      </c>
      <c r="E38" s="134" t="s">
        <v>184</v>
      </c>
      <c r="F38" s="129" t="s">
        <v>57</v>
      </c>
      <c r="G38" s="129" t="s">
        <v>885</v>
      </c>
      <c r="H38" s="148" t="s">
        <v>886</v>
      </c>
      <c r="I38" s="129" t="s">
        <v>887</v>
      </c>
      <c r="J38" s="129"/>
      <c r="K38" s="129"/>
      <c r="L38" s="129"/>
      <c r="M38" s="97"/>
      <c r="N38" s="150"/>
      <c r="O38" s="150" t="s">
        <v>50</v>
      </c>
      <c r="P38" s="150" t="s">
        <v>50</v>
      </c>
      <c r="Q38" s="98"/>
      <c r="R38" s="97"/>
      <c r="S38" s="97"/>
      <c r="U38" s="218"/>
      <c r="V38" s="93" t="s">
        <v>1817</v>
      </c>
    </row>
    <row r="39" spans="1:23" ht="43.5">
      <c r="A39" s="21">
        <v>21</v>
      </c>
      <c r="B39" s="55" t="s">
        <v>58</v>
      </c>
      <c r="C39" s="56" t="s">
        <v>889</v>
      </c>
      <c r="D39" s="57" t="s">
        <v>890</v>
      </c>
      <c r="E39" s="21" t="s">
        <v>893</v>
      </c>
      <c r="F39" s="21" t="s">
        <v>57</v>
      </c>
      <c r="G39" s="21" t="s">
        <v>891</v>
      </c>
      <c r="H39" s="60" t="s">
        <v>892</v>
      </c>
      <c r="I39" s="21"/>
      <c r="J39" s="21"/>
      <c r="K39" s="21"/>
      <c r="L39" s="21"/>
      <c r="M39" s="6"/>
      <c r="N39" s="59"/>
      <c r="O39" s="59" t="s">
        <v>50</v>
      </c>
      <c r="P39" s="59" t="s">
        <v>50</v>
      </c>
      <c r="Q39" s="7"/>
      <c r="R39" s="6"/>
      <c r="S39" s="338" t="s">
        <v>2559</v>
      </c>
      <c r="U39" s="209"/>
    </row>
    <row r="40" spans="1:23" s="206" customFormat="1" ht="43.5">
      <c r="A40" s="200">
        <v>22</v>
      </c>
      <c r="B40" s="201" t="s">
        <v>58</v>
      </c>
      <c r="C40" s="202" t="s">
        <v>895</v>
      </c>
      <c r="D40" s="203" t="s">
        <v>896</v>
      </c>
      <c r="E40" s="204" t="s">
        <v>193</v>
      </c>
      <c r="F40" s="200" t="s">
        <v>57</v>
      </c>
      <c r="G40" s="204" t="s">
        <v>535</v>
      </c>
      <c r="H40" s="204" t="s">
        <v>897</v>
      </c>
      <c r="I40" s="200" t="s">
        <v>898</v>
      </c>
      <c r="J40" s="200" t="s">
        <v>2572</v>
      </c>
      <c r="K40" s="200"/>
      <c r="L40" s="200"/>
      <c r="M40" s="200"/>
      <c r="N40" s="211"/>
      <c r="O40" s="211" t="s">
        <v>50</v>
      </c>
      <c r="P40" s="211" t="s">
        <v>50</v>
      </c>
      <c r="Q40" s="203"/>
      <c r="R40" s="200"/>
      <c r="S40" s="200"/>
      <c r="T40" s="206" t="s">
        <v>1801</v>
      </c>
      <c r="U40" s="207">
        <v>4000</v>
      </c>
    </row>
    <row r="41" spans="1:23" s="206" customFormat="1" ht="43.5">
      <c r="A41" s="200">
        <v>23</v>
      </c>
      <c r="B41" s="201" t="s">
        <v>54</v>
      </c>
      <c r="C41" s="202" t="s">
        <v>899</v>
      </c>
      <c r="D41" s="203" t="s">
        <v>900</v>
      </c>
      <c r="E41" s="204" t="s">
        <v>193</v>
      </c>
      <c r="F41" s="200" t="s">
        <v>57</v>
      </c>
      <c r="G41" s="200" t="s">
        <v>901</v>
      </c>
      <c r="H41" s="204" t="s">
        <v>902</v>
      </c>
      <c r="I41" s="200" t="s">
        <v>903</v>
      </c>
      <c r="J41" s="200" t="s">
        <v>2572</v>
      </c>
      <c r="K41" s="200"/>
      <c r="L41" s="200"/>
      <c r="M41" s="200"/>
      <c r="N41" s="211"/>
      <c r="O41" s="211" t="s">
        <v>50</v>
      </c>
      <c r="P41" s="211" t="s">
        <v>50</v>
      </c>
      <c r="Q41" s="203"/>
      <c r="R41" s="200"/>
      <c r="S41" s="200"/>
      <c r="T41" s="206" t="s">
        <v>1801</v>
      </c>
      <c r="U41" s="207">
        <v>4000</v>
      </c>
    </row>
    <row r="42" spans="1:23" s="93" customFormat="1" ht="43.5" hidden="1">
      <c r="A42" s="129"/>
      <c r="B42" s="145" t="s">
        <v>58</v>
      </c>
      <c r="C42" s="146" t="s">
        <v>576</v>
      </c>
      <c r="D42" s="147" t="s">
        <v>904</v>
      </c>
      <c r="E42" s="148" t="s">
        <v>193</v>
      </c>
      <c r="F42" s="129" t="s">
        <v>57</v>
      </c>
      <c r="G42" s="129" t="s">
        <v>901</v>
      </c>
      <c r="H42" s="148" t="s">
        <v>905</v>
      </c>
      <c r="I42" s="129" t="s">
        <v>906</v>
      </c>
      <c r="J42" s="129"/>
      <c r="K42" s="129"/>
      <c r="L42" s="129"/>
      <c r="M42" s="97"/>
      <c r="N42" s="150"/>
      <c r="O42" s="150" t="s">
        <v>50</v>
      </c>
      <c r="P42" s="150" t="s">
        <v>50</v>
      </c>
      <c r="Q42" s="98"/>
      <c r="R42" s="97"/>
      <c r="S42" s="97"/>
      <c r="U42" s="218"/>
      <c r="V42" s="93" t="s">
        <v>1817</v>
      </c>
    </row>
    <row r="43" spans="1:23" s="198" customFormat="1" ht="43.5">
      <c r="A43" s="200">
        <v>24</v>
      </c>
      <c r="B43" s="201" t="s">
        <v>58</v>
      </c>
      <c r="C43" s="202" t="s">
        <v>907</v>
      </c>
      <c r="D43" s="203" t="s">
        <v>908</v>
      </c>
      <c r="E43" s="204" t="s">
        <v>543</v>
      </c>
      <c r="F43" s="200" t="s">
        <v>57</v>
      </c>
      <c r="G43" s="204" t="s">
        <v>909</v>
      </c>
      <c r="H43" s="204" t="s">
        <v>910</v>
      </c>
      <c r="I43" s="200" t="s">
        <v>2577</v>
      </c>
      <c r="J43" s="200" t="s">
        <v>2579</v>
      </c>
      <c r="K43" s="200"/>
      <c r="L43" s="200"/>
      <c r="M43" s="214"/>
      <c r="N43" s="211"/>
      <c r="O43" s="211" t="s">
        <v>50</v>
      </c>
      <c r="P43" s="211" t="s">
        <v>50</v>
      </c>
      <c r="Q43" s="215"/>
      <c r="R43" s="214"/>
      <c r="S43" s="357" t="s">
        <v>2573</v>
      </c>
      <c r="T43" s="198" t="s">
        <v>1801</v>
      </c>
      <c r="U43" s="199">
        <v>4000</v>
      </c>
    </row>
    <row r="44" spans="1:23" s="198" customFormat="1" ht="43.5">
      <c r="A44" s="200">
        <v>25</v>
      </c>
      <c r="B44" s="201" t="s">
        <v>58</v>
      </c>
      <c r="C44" s="202" t="s">
        <v>911</v>
      </c>
      <c r="D44" s="203" t="s">
        <v>912</v>
      </c>
      <c r="E44" s="204" t="s">
        <v>543</v>
      </c>
      <c r="F44" s="200" t="s">
        <v>57</v>
      </c>
      <c r="G44" s="204" t="s">
        <v>909</v>
      </c>
      <c r="H44" s="204" t="s">
        <v>913</v>
      </c>
      <c r="I44" s="200" t="s">
        <v>914</v>
      </c>
      <c r="J44" s="200" t="s">
        <v>2579</v>
      </c>
      <c r="K44" s="200"/>
      <c r="L44" s="200"/>
      <c r="M44" s="214"/>
      <c r="N44" s="214"/>
      <c r="O44" s="211" t="s">
        <v>50</v>
      </c>
      <c r="P44" s="211" t="s">
        <v>50</v>
      </c>
      <c r="Q44" s="215"/>
      <c r="R44" s="214"/>
      <c r="S44" s="357" t="s">
        <v>2573</v>
      </c>
      <c r="T44" s="198" t="s">
        <v>1801</v>
      </c>
      <c r="U44" s="199">
        <v>4000</v>
      </c>
    </row>
    <row r="45" spans="1:23" s="164" customFormat="1" ht="43.5" hidden="1">
      <c r="A45" s="156"/>
      <c r="B45" s="208" t="s">
        <v>58</v>
      </c>
      <c r="C45" s="157" t="s">
        <v>504</v>
      </c>
      <c r="D45" s="158" t="s">
        <v>505</v>
      </c>
      <c r="E45" s="156" t="s">
        <v>500</v>
      </c>
      <c r="F45" s="156" t="s">
        <v>57</v>
      </c>
      <c r="G45" s="156" t="s">
        <v>501</v>
      </c>
      <c r="H45" s="159" t="s">
        <v>506</v>
      </c>
      <c r="I45" s="156" t="s">
        <v>1736</v>
      </c>
      <c r="J45" s="156"/>
      <c r="K45" s="156"/>
      <c r="L45" s="156"/>
      <c r="M45" s="156"/>
      <c r="N45" s="160" t="s">
        <v>50</v>
      </c>
      <c r="O45" s="158"/>
      <c r="P45" s="160" t="s">
        <v>50</v>
      </c>
      <c r="Q45" s="158"/>
      <c r="R45" s="156"/>
      <c r="S45" s="156"/>
      <c r="T45" s="164" t="s">
        <v>1801</v>
      </c>
      <c r="U45" s="217">
        <v>4000</v>
      </c>
      <c r="V45" s="164" t="s">
        <v>1818</v>
      </c>
      <c r="W45" s="164" t="s">
        <v>1811</v>
      </c>
    </row>
    <row r="46" spans="1:23" s="206" customFormat="1" ht="43.5">
      <c r="A46" s="200">
        <v>26</v>
      </c>
      <c r="B46" s="202" t="s">
        <v>58</v>
      </c>
      <c r="C46" s="202" t="s">
        <v>2034</v>
      </c>
      <c r="D46" s="203" t="s">
        <v>2035</v>
      </c>
      <c r="E46" s="204" t="s">
        <v>367</v>
      </c>
      <c r="F46" s="200" t="s">
        <v>57</v>
      </c>
      <c r="G46" s="200" t="s">
        <v>2036</v>
      </c>
      <c r="H46" s="204" t="s">
        <v>2037</v>
      </c>
      <c r="I46" s="200" t="s">
        <v>2038</v>
      </c>
      <c r="J46" s="200" t="s">
        <v>2572</v>
      </c>
      <c r="K46" s="200"/>
      <c r="L46" s="200"/>
      <c r="M46" s="200"/>
      <c r="N46" s="202"/>
      <c r="O46" s="211" t="s">
        <v>50</v>
      </c>
      <c r="P46" s="211" t="s">
        <v>50</v>
      </c>
      <c r="Q46" s="203"/>
      <c r="R46" s="200"/>
      <c r="S46" s="200"/>
      <c r="T46" s="206" t="s">
        <v>1801</v>
      </c>
      <c r="U46" s="207">
        <v>4000</v>
      </c>
    </row>
    <row r="47" spans="1:23" s="206" customFormat="1" ht="43.5">
      <c r="A47" s="200">
        <v>27</v>
      </c>
      <c r="B47" s="202" t="s">
        <v>58</v>
      </c>
      <c r="C47" s="202" t="s">
        <v>2039</v>
      </c>
      <c r="D47" s="203" t="s">
        <v>2040</v>
      </c>
      <c r="E47" s="204" t="s">
        <v>367</v>
      </c>
      <c r="F47" s="200" t="s">
        <v>57</v>
      </c>
      <c r="G47" s="200" t="s">
        <v>2036</v>
      </c>
      <c r="H47" s="204" t="s">
        <v>2041</v>
      </c>
      <c r="I47" s="200" t="s">
        <v>2042</v>
      </c>
      <c r="J47" s="200" t="s">
        <v>2572</v>
      </c>
      <c r="K47" s="200"/>
      <c r="L47" s="200"/>
      <c r="M47" s="200"/>
      <c r="N47" s="202"/>
      <c r="O47" s="211" t="s">
        <v>50</v>
      </c>
      <c r="P47" s="211" t="s">
        <v>50</v>
      </c>
      <c r="Q47" s="203"/>
      <c r="R47" s="200"/>
      <c r="S47" s="200"/>
      <c r="T47" s="206" t="s">
        <v>1801</v>
      </c>
      <c r="U47" s="207">
        <v>4000</v>
      </c>
    </row>
    <row r="48" spans="1:23" s="206" customFormat="1" ht="43.5">
      <c r="A48" s="200">
        <v>28</v>
      </c>
      <c r="B48" s="202" t="s">
        <v>45</v>
      </c>
      <c r="C48" s="202" t="s">
        <v>2043</v>
      </c>
      <c r="D48" s="203" t="s">
        <v>2044</v>
      </c>
      <c r="E48" s="204" t="s">
        <v>367</v>
      </c>
      <c r="F48" s="200" t="s">
        <v>57</v>
      </c>
      <c r="G48" s="200" t="s">
        <v>2036</v>
      </c>
      <c r="H48" s="204" t="s">
        <v>2045</v>
      </c>
      <c r="I48" s="200" t="s">
        <v>2046</v>
      </c>
      <c r="J48" s="200"/>
      <c r="K48" s="200"/>
      <c r="L48" s="200"/>
      <c r="M48" s="200"/>
      <c r="N48" s="202"/>
      <c r="O48" s="211" t="s">
        <v>50</v>
      </c>
      <c r="P48" s="211" t="s">
        <v>50</v>
      </c>
      <c r="Q48" s="203"/>
      <c r="R48" s="200"/>
      <c r="S48" s="200"/>
      <c r="T48" s="206" t="s">
        <v>1801</v>
      </c>
      <c r="U48" s="207">
        <v>4000</v>
      </c>
    </row>
    <row r="49" spans="1:23" s="206" customFormat="1" ht="43.5">
      <c r="A49" s="200">
        <v>29</v>
      </c>
      <c r="B49" s="202" t="s">
        <v>58</v>
      </c>
      <c r="C49" s="202" t="s">
        <v>2047</v>
      </c>
      <c r="D49" s="203" t="s">
        <v>2048</v>
      </c>
      <c r="E49" s="297" t="s">
        <v>367</v>
      </c>
      <c r="F49" s="200" t="s">
        <v>57</v>
      </c>
      <c r="G49" s="200" t="s">
        <v>2036</v>
      </c>
      <c r="H49" s="204" t="s">
        <v>2049</v>
      </c>
      <c r="I49" s="200" t="s">
        <v>2050</v>
      </c>
      <c r="J49" s="200" t="s">
        <v>2572</v>
      </c>
      <c r="K49" s="200"/>
      <c r="L49" s="200"/>
      <c r="M49" s="200"/>
      <c r="N49" s="200"/>
      <c r="O49" s="211" t="s">
        <v>50</v>
      </c>
      <c r="P49" s="211" t="s">
        <v>50</v>
      </c>
      <c r="Q49" s="200"/>
      <c r="R49" s="200"/>
      <c r="S49" s="200"/>
      <c r="T49" s="206" t="s">
        <v>1801</v>
      </c>
      <c r="U49" s="207">
        <v>4000</v>
      </c>
    </row>
    <row r="50" spans="1:23" s="225" customFormat="1" ht="43.5">
      <c r="A50" s="204">
        <v>30</v>
      </c>
      <c r="B50" s="294" t="s">
        <v>58</v>
      </c>
      <c r="C50" s="294" t="s">
        <v>2430</v>
      </c>
      <c r="D50" s="221" t="s">
        <v>2431</v>
      </c>
      <c r="E50" s="294" t="s">
        <v>332</v>
      </c>
      <c r="F50" s="204" t="s">
        <v>57</v>
      </c>
      <c r="G50" s="204" t="s">
        <v>338</v>
      </c>
      <c r="H50" s="204" t="s">
        <v>2432</v>
      </c>
      <c r="I50" s="204" t="s">
        <v>2433</v>
      </c>
      <c r="J50" s="204" t="s">
        <v>2572</v>
      </c>
      <c r="K50" s="204"/>
      <c r="L50" s="204"/>
      <c r="M50" s="204"/>
      <c r="N50" s="204"/>
      <c r="O50" s="295" t="s">
        <v>50</v>
      </c>
      <c r="P50" s="295" t="s">
        <v>50</v>
      </c>
      <c r="Q50" s="204"/>
      <c r="R50" s="204"/>
      <c r="S50" s="204"/>
      <c r="T50" s="225" t="s">
        <v>1803</v>
      </c>
      <c r="U50" s="296">
        <v>4000</v>
      </c>
    </row>
    <row r="51" spans="1:23" s="225" customFormat="1" ht="43.5">
      <c r="A51" s="204">
        <v>31</v>
      </c>
      <c r="B51" s="294" t="s">
        <v>58</v>
      </c>
      <c r="C51" s="294" t="s">
        <v>2471</v>
      </c>
      <c r="D51" s="221" t="s">
        <v>2472</v>
      </c>
      <c r="E51" s="294" t="s">
        <v>311</v>
      </c>
      <c r="F51" s="204" t="s">
        <v>57</v>
      </c>
      <c r="G51" s="204" t="s">
        <v>2473</v>
      </c>
      <c r="H51" s="204" t="s">
        <v>2474</v>
      </c>
      <c r="I51" s="204" t="s">
        <v>2475</v>
      </c>
      <c r="J51" s="204" t="s">
        <v>2572</v>
      </c>
      <c r="K51" s="204"/>
      <c r="L51" s="204"/>
      <c r="M51" s="204"/>
      <c r="N51" s="204"/>
      <c r="O51" s="204"/>
      <c r="P51" s="204"/>
      <c r="Q51" s="204"/>
      <c r="R51" s="204"/>
      <c r="S51" s="204"/>
      <c r="T51" s="225" t="s">
        <v>1801</v>
      </c>
      <c r="U51" s="296">
        <v>4000</v>
      </c>
      <c r="V51" s="225" t="s">
        <v>2476</v>
      </c>
    </row>
    <row r="52" spans="1:23" s="348" customFormat="1" ht="43.5" hidden="1">
      <c r="A52" s="159"/>
      <c r="B52" s="345" t="s">
        <v>58</v>
      </c>
      <c r="C52" s="345" t="s">
        <v>2511</v>
      </c>
      <c r="D52" s="345" t="s">
        <v>2479</v>
      </c>
      <c r="E52" s="159" t="s">
        <v>500</v>
      </c>
      <c r="F52" s="159" t="s">
        <v>57</v>
      </c>
      <c r="G52" s="159" t="s">
        <v>501</v>
      </c>
      <c r="H52" s="159" t="s">
        <v>2482</v>
      </c>
      <c r="I52" s="159" t="s">
        <v>2483</v>
      </c>
      <c r="J52" s="159"/>
      <c r="K52" s="159"/>
      <c r="L52" s="159"/>
      <c r="M52" s="159"/>
      <c r="N52" s="159"/>
      <c r="O52" s="346" t="s">
        <v>50</v>
      </c>
      <c r="P52" s="346" t="s">
        <v>50</v>
      </c>
      <c r="Q52" s="159"/>
      <c r="R52" s="159"/>
      <c r="S52" s="347" t="s">
        <v>2559</v>
      </c>
      <c r="U52" s="349"/>
      <c r="V52" s="348">
        <v>58</v>
      </c>
      <c r="W52" s="348" t="s">
        <v>2562</v>
      </c>
    </row>
    <row r="53" spans="1:23" s="225" customFormat="1" ht="43.5">
      <c r="A53" s="204">
        <v>32</v>
      </c>
      <c r="B53" s="294" t="s">
        <v>45</v>
      </c>
      <c r="C53" s="294" t="s">
        <v>2510</v>
      </c>
      <c r="D53" s="294" t="s">
        <v>2048</v>
      </c>
      <c r="E53" s="204" t="s">
        <v>367</v>
      </c>
      <c r="F53" s="204" t="s">
        <v>57</v>
      </c>
      <c r="G53" s="204" t="s">
        <v>2480</v>
      </c>
      <c r="H53" s="204"/>
      <c r="I53" s="204" t="s">
        <v>2481</v>
      </c>
      <c r="J53" s="204" t="s">
        <v>2572</v>
      </c>
      <c r="K53" s="204"/>
      <c r="L53" s="204"/>
      <c r="M53" s="204"/>
      <c r="N53" s="204"/>
      <c r="O53" s="295" t="s">
        <v>50</v>
      </c>
      <c r="P53" s="295" t="s">
        <v>50</v>
      </c>
      <c r="Q53" s="204"/>
      <c r="R53" s="204"/>
      <c r="S53" s="204"/>
      <c r="T53" s="225" t="s">
        <v>1801</v>
      </c>
      <c r="U53" s="307">
        <v>4000</v>
      </c>
      <c r="V53" s="225">
        <v>72</v>
      </c>
    </row>
    <row r="54" spans="1:23" s="225" customFormat="1" ht="43.5">
      <c r="A54" s="204">
        <v>33</v>
      </c>
      <c r="B54" s="294" t="s">
        <v>58</v>
      </c>
      <c r="C54" s="294" t="s">
        <v>2509</v>
      </c>
      <c r="D54" s="294" t="s">
        <v>2485</v>
      </c>
      <c r="E54" s="204" t="s">
        <v>1572</v>
      </c>
      <c r="F54" s="204" t="s">
        <v>57</v>
      </c>
      <c r="G54" s="204" t="s">
        <v>1765</v>
      </c>
      <c r="H54" s="204" t="s">
        <v>2486</v>
      </c>
      <c r="I54" s="204" t="s">
        <v>2487</v>
      </c>
      <c r="J54" s="204" t="s">
        <v>2579</v>
      </c>
      <c r="K54" s="204"/>
      <c r="L54" s="204"/>
      <c r="M54" s="204"/>
      <c r="N54" s="295" t="s">
        <v>50</v>
      </c>
      <c r="O54" s="204"/>
      <c r="P54" s="295" t="s">
        <v>50</v>
      </c>
      <c r="Q54" s="204"/>
      <c r="R54" s="204"/>
      <c r="S54" s="344"/>
      <c r="T54" s="225" t="s">
        <v>1801</v>
      </c>
      <c r="U54" s="296">
        <v>4000</v>
      </c>
      <c r="V54" s="225">
        <v>36</v>
      </c>
    </row>
    <row r="55" spans="1:23" s="225" customFormat="1" ht="43.5">
      <c r="A55" s="204">
        <v>34</v>
      </c>
      <c r="B55" s="294" t="s">
        <v>54</v>
      </c>
      <c r="C55" s="294" t="s">
        <v>1296</v>
      </c>
      <c r="D55" s="294" t="s">
        <v>2488</v>
      </c>
      <c r="E55" s="204" t="s">
        <v>1572</v>
      </c>
      <c r="F55" s="204" t="s">
        <v>57</v>
      </c>
      <c r="G55" s="204" t="s">
        <v>1765</v>
      </c>
      <c r="H55" s="204" t="s">
        <v>2489</v>
      </c>
      <c r="I55" s="204" t="s">
        <v>2490</v>
      </c>
      <c r="J55" s="204" t="s">
        <v>2579</v>
      </c>
      <c r="K55" s="204"/>
      <c r="L55" s="204"/>
      <c r="M55" s="204"/>
      <c r="N55" s="204"/>
      <c r="O55" s="295" t="s">
        <v>50</v>
      </c>
      <c r="P55" s="295" t="s">
        <v>50</v>
      </c>
      <c r="Q55" s="204"/>
      <c r="R55" s="204"/>
      <c r="S55" s="344"/>
      <c r="T55" s="225" t="s">
        <v>1801</v>
      </c>
      <c r="U55" s="296">
        <v>4000</v>
      </c>
      <c r="V55" s="225">
        <v>36</v>
      </c>
    </row>
    <row r="56" spans="1:23" s="225" customFormat="1" ht="43.5">
      <c r="A56" s="204">
        <v>35</v>
      </c>
      <c r="B56" s="294" t="s">
        <v>58</v>
      </c>
      <c r="C56" s="294" t="s">
        <v>2508</v>
      </c>
      <c r="D56" s="294" t="s">
        <v>2491</v>
      </c>
      <c r="E56" s="204" t="s">
        <v>1572</v>
      </c>
      <c r="F56" s="204" t="s">
        <v>57</v>
      </c>
      <c r="G56" s="204" t="s">
        <v>1765</v>
      </c>
      <c r="H56" s="204" t="s">
        <v>2492</v>
      </c>
      <c r="I56" s="204" t="s">
        <v>2576</v>
      </c>
      <c r="J56" s="204" t="s">
        <v>2572</v>
      </c>
      <c r="K56" s="204"/>
      <c r="L56" s="204"/>
      <c r="M56" s="204"/>
      <c r="N56" s="204"/>
      <c r="O56" s="295" t="s">
        <v>50</v>
      </c>
      <c r="P56" s="295" t="s">
        <v>50</v>
      </c>
      <c r="Q56" s="204"/>
      <c r="R56" s="204"/>
      <c r="S56" s="344"/>
      <c r="T56" s="225" t="s">
        <v>1801</v>
      </c>
      <c r="U56" s="296">
        <v>4000</v>
      </c>
      <c r="V56" s="225">
        <v>36</v>
      </c>
    </row>
    <row r="57" spans="1:23" s="225" customFormat="1" ht="43.5">
      <c r="A57" s="204">
        <v>36</v>
      </c>
      <c r="B57" s="294" t="s">
        <v>54</v>
      </c>
      <c r="C57" s="294" t="s">
        <v>2507</v>
      </c>
      <c r="D57" s="294" t="s">
        <v>2493</v>
      </c>
      <c r="E57" s="204" t="s">
        <v>1572</v>
      </c>
      <c r="F57" s="204" t="s">
        <v>57</v>
      </c>
      <c r="G57" s="204" t="s">
        <v>1765</v>
      </c>
      <c r="H57" s="204" t="s">
        <v>2494</v>
      </c>
      <c r="I57" s="204" t="s">
        <v>2495</v>
      </c>
      <c r="J57" s="204" t="s">
        <v>2572</v>
      </c>
      <c r="K57" s="204"/>
      <c r="L57" s="204"/>
      <c r="M57" s="204"/>
      <c r="N57" s="204"/>
      <c r="O57" s="295" t="s">
        <v>50</v>
      </c>
      <c r="P57" s="295" t="s">
        <v>50</v>
      </c>
      <c r="Q57" s="204"/>
      <c r="R57" s="204"/>
      <c r="S57" s="344"/>
      <c r="T57" s="225" t="s">
        <v>1801</v>
      </c>
      <c r="U57" s="296">
        <v>4000</v>
      </c>
      <c r="V57" s="225">
        <v>36</v>
      </c>
    </row>
    <row r="58" spans="1:23" s="225" customFormat="1" ht="43.5">
      <c r="A58" s="204">
        <v>37</v>
      </c>
      <c r="B58" s="294" t="s">
        <v>58</v>
      </c>
      <c r="C58" s="294" t="s">
        <v>2534</v>
      </c>
      <c r="D58" s="221" t="s">
        <v>2535</v>
      </c>
      <c r="E58" s="294" t="s">
        <v>1572</v>
      </c>
      <c r="F58" s="204" t="s">
        <v>57</v>
      </c>
      <c r="G58" s="204" t="s">
        <v>1765</v>
      </c>
      <c r="H58" s="204" t="s">
        <v>2536</v>
      </c>
      <c r="I58" s="204" t="s">
        <v>2537</v>
      </c>
      <c r="J58" s="204" t="s">
        <v>2572</v>
      </c>
      <c r="K58" s="204"/>
      <c r="L58" s="204"/>
      <c r="M58" s="204"/>
      <c r="N58" s="204"/>
      <c r="O58" s="295" t="s">
        <v>50</v>
      </c>
      <c r="P58" s="295" t="s">
        <v>50</v>
      </c>
      <c r="Q58" s="204"/>
      <c r="R58" s="204"/>
      <c r="S58" s="344"/>
      <c r="T58" s="225" t="s">
        <v>1801</v>
      </c>
      <c r="U58" s="296">
        <v>4000</v>
      </c>
      <c r="V58" s="225">
        <v>36</v>
      </c>
    </row>
    <row r="59" spans="1:23" s="91" customFormat="1" ht="65.25">
      <c r="A59" s="60">
        <v>38</v>
      </c>
      <c r="B59" s="287" t="s">
        <v>58</v>
      </c>
      <c r="C59" s="287" t="s">
        <v>2541</v>
      </c>
      <c r="D59" s="118" t="s">
        <v>2542</v>
      </c>
      <c r="E59" s="287" t="s">
        <v>1572</v>
      </c>
      <c r="F59" s="60" t="s">
        <v>57</v>
      </c>
      <c r="G59" s="60" t="s">
        <v>1765</v>
      </c>
      <c r="H59" s="60" t="s">
        <v>2543</v>
      </c>
      <c r="I59" s="60" t="s">
        <v>2544</v>
      </c>
      <c r="J59" s="60"/>
      <c r="K59" s="60"/>
      <c r="L59" s="60"/>
      <c r="M59" s="60"/>
      <c r="N59" s="60"/>
      <c r="O59" s="295" t="s">
        <v>50</v>
      </c>
      <c r="P59" s="295" t="s">
        <v>50</v>
      </c>
      <c r="Q59" s="60"/>
      <c r="R59" s="60"/>
      <c r="S59" s="324" t="s">
        <v>2559</v>
      </c>
      <c r="U59" s="350"/>
      <c r="V59" s="91">
        <v>36</v>
      </c>
    </row>
    <row r="60" spans="1:23" s="225" customFormat="1" ht="43.5">
      <c r="A60" s="204">
        <v>39</v>
      </c>
      <c r="B60" s="294" t="s">
        <v>58</v>
      </c>
      <c r="C60" s="294" t="s">
        <v>2538</v>
      </c>
      <c r="D60" s="294" t="s">
        <v>3498</v>
      </c>
      <c r="E60" s="204" t="s">
        <v>1572</v>
      </c>
      <c r="F60" s="204" t="s">
        <v>57</v>
      </c>
      <c r="G60" s="204" t="s">
        <v>1765</v>
      </c>
      <c r="H60" s="204" t="s">
        <v>2539</v>
      </c>
      <c r="I60" s="204" t="s">
        <v>2540</v>
      </c>
      <c r="J60" s="204" t="s">
        <v>2572</v>
      </c>
      <c r="K60" s="204"/>
      <c r="L60" s="204"/>
      <c r="M60" s="204"/>
      <c r="N60" s="204"/>
      <c r="O60" s="295" t="s">
        <v>50</v>
      </c>
      <c r="P60" s="295" t="s">
        <v>50</v>
      </c>
      <c r="Q60" s="204"/>
      <c r="R60" s="204"/>
      <c r="S60" s="344"/>
      <c r="T60" s="225" t="s">
        <v>1801</v>
      </c>
      <c r="U60" s="296">
        <v>4000</v>
      </c>
      <c r="V60" s="225">
        <v>36</v>
      </c>
    </row>
    <row r="61" spans="1:23" s="225" customFormat="1" ht="65.25">
      <c r="A61" s="232">
        <v>40</v>
      </c>
      <c r="B61" s="233" t="s">
        <v>58</v>
      </c>
      <c r="C61" s="233" t="s">
        <v>895</v>
      </c>
      <c r="D61" s="233" t="s">
        <v>1134</v>
      </c>
      <c r="E61" s="232" t="s">
        <v>700</v>
      </c>
      <c r="F61" s="232" t="s">
        <v>57</v>
      </c>
      <c r="G61" s="232" t="s">
        <v>2568</v>
      </c>
      <c r="H61" s="232" t="s">
        <v>2569</v>
      </c>
      <c r="I61" s="232" t="s">
        <v>2570</v>
      </c>
      <c r="J61" s="232" t="s">
        <v>2572</v>
      </c>
      <c r="K61" s="232"/>
      <c r="L61" s="232"/>
      <c r="M61" s="232"/>
      <c r="N61" s="232"/>
      <c r="O61" s="232"/>
      <c r="P61" s="232"/>
      <c r="Q61" s="232"/>
      <c r="R61" s="232"/>
      <c r="S61" s="306"/>
      <c r="T61" s="225" t="s">
        <v>1803</v>
      </c>
      <c r="U61" s="296">
        <v>4000</v>
      </c>
    </row>
    <row r="65" spans="1:21">
      <c r="U65" s="190"/>
    </row>
    <row r="66" spans="1:21">
      <c r="A66" s="551" t="s">
        <v>2560</v>
      </c>
      <c r="B66" s="551"/>
      <c r="C66" s="551"/>
      <c r="D66" s="551"/>
      <c r="E66" s="551"/>
      <c r="F66" s="551"/>
      <c r="G66" s="551"/>
      <c r="H66" s="551"/>
      <c r="I66" s="551"/>
      <c r="J66" s="551"/>
      <c r="K66" s="551"/>
      <c r="L66" s="551"/>
      <c r="M66" s="551"/>
      <c r="N66" s="551"/>
      <c r="O66" s="551"/>
      <c r="P66" s="551"/>
      <c r="Q66" s="551"/>
      <c r="R66" s="551"/>
      <c r="S66" s="551"/>
    </row>
    <row r="67" spans="1:21">
      <c r="U67" s="190">
        <f>SUM(U7:U61)</f>
        <v>136000</v>
      </c>
    </row>
  </sheetData>
  <mergeCells count="19">
    <mergeCell ref="A66:S66"/>
    <mergeCell ref="L4:S4"/>
    <mergeCell ref="R5:R6"/>
    <mergeCell ref="S5:S6"/>
    <mergeCell ref="A1:S1"/>
    <mergeCell ref="A2:S2"/>
    <mergeCell ref="A3:S3"/>
    <mergeCell ref="P5:Q5"/>
    <mergeCell ref="A5:A6"/>
    <mergeCell ref="B5:D6"/>
    <mergeCell ref="E5:E6"/>
    <mergeCell ref="F5:F6"/>
    <mergeCell ref="G5:G6"/>
    <mergeCell ref="H5:H6"/>
    <mergeCell ref="I5:I6"/>
    <mergeCell ref="M5:O5"/>
    <mergeCell ref="J5:J6"/>
    <mergeCell ref="K5:K6"/>
    <mergeCell ref="L5:L6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75" orientation="landscape" r:id="rId1"/>
  <headerFooter>
    <oddHeader>&amp;A</oddHeader>
    <oddFooter>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30</vt:i4>
      </vt:variant>
      <vt:variant>
        <vt:lpstr>ช่วงที่มีชื่อ</vt:lpstr>
      </vt:variant>
      <vt:variant>
        <vt:i4>26</vt:i4>
      </vt:variant>
    </vt:vector>
  </HeadingPairs>
  <TitlesOfParts>
    <vt:vector size="56" baseType="lpstr">
      <vt:lpstr>สรุปจำนวนผูเข้ารับการพัฒนา</vt:lpstr>
      <vt:lpstr>ตรัง เขต 1</vt:lpstr>
      <vt:lpstr>Sheet3</vt:lpstr>
      <vt:lpstr>Sheet4</vt:lpstr>
      <vt:lpstr>รุ่น 1-ครู ชน.</vt:lpstr>
      <vt:lpstr>รุ่น 1-ครูเชี่ยวชาญ</vt:lpstr>
      <vt:lpstr>รุ่น 1-ผอ-รอง ผอ.ชำนาญการพิเศษ</vt:lpstr>
      <vt:lpstr>รุ่น 1-ผอ-รอง ผอ.เชี่ยวชาญ</vt:lpstr>
      <vt:lpstr>รุ่น 2-คร.ชน.</vt:lpstr>
      <vt:lpstr>รุ่น 2-ผอ.ชน</vt:lpstr>
      <vt:lpstr>รุ่น 2-ครู ชช.</vt:lpstr>
      <vt:lpstr>รุ่น 3-ครู ชน.</vt:lpstr>
      <vt:lpstr>ครูเชี่ยวชาญ รุ่น 3</vt:lpstr>
      <vt:lpstr>รุ่น 3-ครู ชช.</vt:lpstr>
      <vt:lpstr>รุ่น 3-ผอ.ชน.</vt:lpstr>
      <vt:lpstr>4-ครู-ชน.</vt:lpstr>
      <vt:lpstr>ครูชำนาญการพิเศษ รุ่น 4</vt:lpstr>
      <vt:lpstr>ครูชำนาญการพิเศษ รุ่น 5</vt:lpstr>
      <vt:lpstr>ครูชำนาญการพิเศษ รุ่น 6</vt:lpstr>
      <vt:lpstr>4-ผอ.ชน</vt:lpstr>
      <vt:lpstr>ผอ.-รอง ผอ.ชำนาญการพิเศษ รุ่น 4</vt:lpstr>
      <vt:lpstr>4-ครู ชช.</vt:lpstr>
      <vt:lpstr>ครู-ชน 7-8</vt:lpstr>
      <vt:lpstr>ครูชำนาญการรุ่น 7-1</vt:lpstr>
      <vt:lpstr>ครูชำนาญการรุ่น 8</vt:lpstr>
      <vt:lpstr>ครู ชน. 9</vt:lpstr>
      <vt:lpstr>2-ผอ.ชช</vt:lpstr>
      <vt:lpstr>5-ผอ.ชน</vt:lpstr>
      <vt:lpstr>ผอ.-รอง ผอ. ชำนาญการพิเศษ 5</vt:lpstr>
      <vt:lpstr>ครูเชี่ยวชาญรุ่น 4</vt:lpstr>
      <vt:lpstr>'2-ผอ.ชช'!Print_Titles</vt:lpstr>
      <vt:lpstr>'4-ครู ชช.'!Print_Titles</vt:lpstr>
      <vt:lpstr>'4-ครู-ชน.'!Print_Titles</vt:lpstr>
      <vt:lpstr>'4-ผอ.ชน'!Print_Titles</vt:lpstr>
      <vt:lpstr>'5-ผอ.ชน'!Print_Titles</vt:lpstr>
      <vt:lpstr>Sheet3!Print_Titles</vt:lpstr>
      <vt:lpstr>'ครู-ชน 7-8'!Print_Titles</vt:lpstr>
      <vt:lpstr>'ครูชำนาญการพิเศษ รุ่น 4'!Print_Titles</vt:lpstr>
      <vt:lpstr>'ครูชำนาญการพิเศษ รุ่น 5'!Print_Titles</vt:lpstr>
      <vt:lpstr>'ครูชำนาญการพิเศษ รุ่น 6'!Print_Titles</vt:lpstr>
      <vt:lpstr>'ครูชำนาญการรุ่น 7-1'!Print_Titles</vt:lpstr>
      <vt:lpstr>'ครูชำนาญการรุ่น 8'!Print_Titles</vt:lpstr>
      <vt:lpstr>'ครูเชี่ยวชาญ รุ่น 3'!Print_Titles</vt:lpstr>
      <vt:lpstr>'ตรัง เขต 1'!Print_Titles</vt:lpstr>
      <vt:lpstr>'ผอ.-รอง ผอ.ชำนาญการพิเศษ รุ่น 4'!Print_Titles</vt:lpstr>
      <vt:lpstr>'รุ่น 1-ครู ชน.'!Print_Titles</vt:lpstr>
      <vt:lpstr>'รุ่น 1-ครูเชี่ยวชาญ'!Print_Titles</vt:lpstr>
      <vt:lpstr>'รุ่น 1-ผอ-รอง ผอ.ชำนาญการพิเศษ'!Print_Titles</vt:lpstr>
      <vt:lpstr>'รุ่น 1-ผอ-รอง ผอ.เชี่ยวชาญ'!Print_Titles</vt:lpstr>
      <vt:lpstr>'รุ่น 2-คร.ชน.'!Print_Titles</vt:lpstr>
      <vt:lpstr>'รุ่น 2-ครู ชช.'!Print_Titles</vt:lpstr>
      <vt:lpstr>'รุ่น 2-ผอ.ชน'!Print_Titles</vt:lpstr>
      <vt:lpstr>'รุ่น 3-ครู ชช.'!Print_Titles</vt:lpstr>
      <vt:lpstr>'รุ่น 3-ครู ชน.'!Print_Titles</vt:lpstr>
      <vt:lpstr>'รุ่น 3-ผอ.ชน.'!Print_Titles</vt:lpstr>
      <vt:lpstr>สรุปจำนวนผูเข้ารับการพัฒนา!Print_Titles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Jongkonwan</dc:creator>
  <cp:lastModifiedBy>Jongkonwan</cp:lastModifiedBy>
  <cp:lastPrinted>2012-07-10T07:09:08Z</cp:lastPrinted>
  <dcterms:created xsi:type="dcterms:W3CDTF">2012-03-16T08:39:32Z</dcterms:created>
  <dcterms:modified xsi:type="dcterms:W3CDTF">2012-07-10T07:09:09Z</dcterms:modified>
</cp:coreProperties>
</file>